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324"/>
  <workbookPr defaultThemeVersion="166925"/>
  <mc:AlternateContent xmlns:mc="http://schemas.openxmlformats.org/markup-compatibility/2006">
    <mc:Choice Requires="x15">
      <x15ac:absPath xmlns:x15ac="http://schemas.microsoft.com/office/spreadsheetml/2010/11/ac" url="\\DiskStation\Z - AKCE\19-017__UTECHOV_RADNICE\_CD_ODEVZDANI--2024\_DPS_RADNICE_UTECHOV_2019__DODAVATEL--rev24--\_DPS_RADNICE_UTECHOV_VYKAZY_VYMER\"/>
    </mc:Choice>
  </mc:AlternateContent>
  <xr:revisionPtr revIDLastSave="0" documentId="13_ncr:1_{FF0EA70E-B667-43B5-B73F-F5660D955D42}" xr6:coauthVersionLast="47" xr6:coauthVersionMax="47" xr10:uidLastSave="{00000000-0000-0000-0000-000000000000}"/>
  <bookViews>
    <workbookView xWindow="38280" yWindow="-120" windowWidth="29040" windowHeight="15720" activeTab="5" xr2:uid="{B97C302B-B761-46B1-BEC9-AA63E3B8F2E8}"/>
  </bookViews>
  <sheets>
    <sheet name="KL" sheetId="1" r:id="rId1"/>
    <sheet name="VODP" sheetId="2" r:id="rId2"/>
    <sheet name="SKAN" sheetId="3" r:id="rId3"/>
    <sheet name="DKAN" sheetId="4" r:id="rId4"/>
    <sheet name="ZTI - VNITŘNÍ VODOVOD" sheetId="5" r:id="rId5"/>
    <sheet name="ZTI - VNITŘNÍ KANALIZACE" sheetId="6" r:id="rId6"/>
  </sheets>
  <definedNames>
    <definedName name="_xlnm.Print_Area" localSheetId="2">SKAN!$A$1:$J$45</definedName>
    <definedName name="_xlnm.Print_Area" localSheetId="5">'ZTI - VNITŘNÍ KANALIZACE'!$A$1:$J$84</definedName>
    <definedName name="_xlnm.Print_Area" localSheetId="4">'ZTI - VNITŘNÍ VODOVOD'!$A$1:$J$87</definedName>
    <definedName name="Print_Area_0" localSheetId="4">'ZTI - VNITŘNÍ VODOVOD'!$A$1:$J$54</definedName>
    <definedName name="Print_Area_0_0" localSheetId="4">'ZTI - VNITŘNÍ VODOVOD'!$A$1:$J$54</definedName>
    <definedName name="Print_Area_0_0_0" localSheetId="4">'ZTI - VNITŘNÍ VODOVOD'!$A$1:$J$54</definedName>
    <definedName name="Print_Area_0_0_0_0" localSheetId="4">'ZTI - VNITŘNÍ VODOVOD'!$A$1:$J$54</definedName>
    <definedName name="Print_Area_0_0_0_0_0" localSheetId="4">'ZTI - VNITŘNÍ VODOVOD'!$A$1:$J$54</definedName>
    <definedName name="Print_Area_0_0_0_0_0_0" localSheetId="4">'ZTI - VNITŘNÍ VODOVOD'!$A$1:$J$54</definedName>
    <definedName name="Print_Area_0_0_0_0_0_0_0" localSheetId="4">'ZTI - VNITŘNÍ VODOVOD'!$A$1:$J$54</definedName>
    <definedName name="Print_Area_0_0_0_0_0_0_0_0" localSheetId="4">'ZTI - VNITŘNÍ VODOVOD'!$A$1:$J$54</definedName>
    <definedName name="Print_Titles_0" localSheetId="4">'ZTI - VNITŘNÍ VODOVOD'!$A$1:$AMJ$7</definedName>
    <definedName name="Print_Titles_0_0" localSheetId="4">'ZTI - VNITŘNÍ VODOVOD'!$A$1:$AMJ$7</definedName>
    <definedName name="Print_Titles_0_0_0" localSheetId="4">'ZTI - VNITŘNÍ VODOVOD'!$A$1:$AMJ$7</definedName>
    <definedName name="Print_Titles_0_0_0_0" localSheetId="4">'ZTI - VNITŘNÍ VODOVOD'!$A$1:$AMJ$7</definedName>
    <definedName name="Print_Titles_0_0_0_0_0" localSheetId="4">'ZTI - VNITŘNÍ VODOVOD'!$A$1:$AMJ$7</definedName>
    <definedName name="Print_Titles_0_0_0_0_0_0" localSheetId="4">'ZTI - VNITŘNÍ VODOVOD'!$A$1:$AMJ$7</definedName>
    <definedName name="Print_Titles_0_0_0_0_0_0_0" localSheetId="4">'ZTI - VNITŘNÍ VODOVOD'!$A$1:$AMJ$7</definedName>
    <definedName name="Print_Titles_0_0_0_0_0_0_0_0" localSheetId="4">'ZTI - VNITŘNÍ VODOVOD'!$A$1:$AMJ$7</definedName>
    <definedName name="solver_lin" localSheetId="4">0</definedName>
    <definedName name="solver_num" localSheetId="4">0</definedName>
    <definedName name="solver_typ" localSheetId="4">1</definedName>
    <definedName name="solver_val" localSheetId="4">0</definedName>
  </definedNames>
  <calcPr calcId="181029"/>
</workbook>
</file>

<file path=xl/calcChain.xml><?xml version="1.0" encoding="utf-8"?>
<calcChain xmlns="http://schemas.openxmlformats.org/spreadsheetml/2006/main">
  <c r="F31" i="4" l="1"/>
  <c r="C4" i="6" l="1"/>
  <c r="C3" i="6"/>
  <c r="C4" i="5"/>
  <c r="C3" i="5"/>
  <c r="C4" i="4"/>
  <c r="C3" i="4"/>
  <c r="C4" i="3"/>
  <c r="C3" i="3"/>
  <c r="C4" i="2"/>
  <c r="C3" i="2"/>
  <c r="C17" i="1"/>
  <c r="A17" i="1"/>
  <c r="C16" i="1"/>
  <c r="A16" i="1"/>
  <c r="A15" i="1"/>
  <c r="A14" i="1"/>
  <c r="A13" i="1"/>
  <c r="B64" i="6"/>
  <c r="F63" i="6"/>
  <c r="F62" i="6"/>
  <c r="F61" i="6"/>
  <c r="H60" i="6"/>
  <c r="F60" i="6"/>
  <c r="H59" i="6"/>
  <c r="H64" i="6" s="1"/>
  <c r="F59" i="6"/>
  <c r="F58" i="6"/>
  <c r="F57" i="6"/>
  <c r="F56" i="6"/>
  <c r="F55" i="6"/>
  <c r="B52" i="6"/>
  <c r="F51" i="6"/>
  <c r="F50" i="6"/>
  <c r="F49" i="6"/>
  <c r="F48" i="6"/>
  <c r="F47" i="6"/>
  <c r="F46" i="6"/>
  <c r="F45" i="6"/>
  <c r="B43" i="6"/>
  <c r="F42" i="6"/>
  <c r="F43" i="6" s="1"/>
  <c r="B40" i="6"/>
  <c r="F39" i="6"/>
  <c r="F38" i="6"/>
  <c r="F37" i="6"/>
  <c r="F36" i="6"/>
  <c r="F35" i="6"/>
  <c r="F34" i="6"/>
  <c r="F33" i="6"/>
  <c r="F32" i="6"/>
  <c r="F31" i="6"/>
  <c r="F30" i="6"/>
  <c r="F29" i="6"/>
  <c r="F28" i="6"/>
  <c r="F27" i="6"/>
  <c r="F26" i="6"/>
  <c r="F24" i="6"/>
  <c r="F22" i="6"/>
  <c r="F20" i="6"/>
  <c r="F19" i="6"/>
  <c r="B16" i="6"/>
  <c r="H15" i="6"/>
  <c r="F15" i="6"/>
  <c r="H14" i="6"/>
  <c r="F14" i="6"/>
  <c r="H13" i="6"/>
  <c r="F13" i="6"/>
  <c r="H12" i="6"/>
  <c r="F12" i="6"/>
  <c r="H11" i="6"/>
  <c r="F11" i="6"/>
  <c r="H10" i="6"/>
  <c r="H16" i="6" s="1"/>
  <c r="F10" i="6"/>
  <c r="B85" i="5"/>
  <c r="F84" i="5"/>
  <c r="F83" i="5"/>
  <c r="F82" i="5"/>
  <c r="B80" i="5"/>
  <c r="F79" i="5"/>
  <c r="F78" i="5"/>
  <c r="F77" i="5"/>
  <c r="H76" i="5"/>
  <c r="F76" i="5"/>
  <c r="H75" i="5"/>
  <c r="F75" i="5"/>
  <c r="F74" i="5"/>
  <c r="F73" i="5"/>
  <c r="F72" i="5"/>
  <c r="F71" i="5"/>
  <c r="F70" i="5"/>
  <c r="F69" i="5"/>
  <c r="F68" i="5"/>
  <c r="F67" i="5"/>
  <c r="H66" i="5"/>
  <c r="H80" i="5" s="1"/>
  <c r="H87" i="5" s="1"/>
  <c r="F66" i="5"/>
  <c r="F65" i="5"/>
  <c r="F64" i="5"/>
  <c r="F80" i="5" s="1"/>
  <c r="H61" i="5"/>
  <c r="B61" i="5"/>
  <c r="H60" i="5"/>
  <c r="F60" i="5"/>
  <c r="F61" i="5" s="1"/>
  <c r="B58" i="5"/>
  <c r="F57" i="5"/>
  <c r="F56" i="5"/>
  <c r="F55" i="5"/>
  <c r="B53" i="5"/>
  <c r="F52" i="5"/>
  <c r="F51" i="5"/>
  <c r="F49" i="5"/>
  <c r="F48" i="5"/>
  <c r="F47" i="5"/>
  <c r="H45" i="5"/>
  <c r="H53" i="5" s="1"/>
  <c r="F45" i="5"/>
  <c r="H44" i="5"/>
  <c r="F44" i="5"/>
  <c r="H43" i="5"/>
  <c r="F43" i="5"/>
  <c r="H42" i="5"/>
  <c r="F42" i="5"/>
  <c r="H41" i="5"/>
  <c r="F41" i="5"/>
  <c r="H38" i="5"/>
  <c r="B38" i="5"/>
  <c r="F37" i="5"/>
  <c r="F36" i="5"/>
  <c r="F35" i="5"/>
  <c r="H31" i="5"/>
  <c r="B31" i="5"/>
  <c r="H30" i="5"/>
  <c r="F30" i="5"/>
  <c r="H29" i="5"/>
  <c r="F29" i="5"/>
  <c r="F31" i="5" s="1"/>
  <c r="B26" i="5"/>
  <c r="H25" i="5"/>
  <c r="F25" i="5"/>
  <c r="H24" i="5"/>
  <c r="H26" i="5" s="1"/>
  <c r="F24" i="5"/>
  <c r="B21" i="5"/>
  <c r="H20" i="5"/>
  <c r="F20" i="5"/>
  <c r="H19" i="5"/>
  <c r="F19" i="5"/>
  <c r="H18" i="5"/>
  <c r="F18" i="5"/>
  <c r="H17" i="5"/>
  <c r="F17" i="5"/>
  <c r="B14" i="5"/>
  <c r="H13" i="5"/>
  <c r="F13" i="5"/>
  <c r="H12" i="5"/>
  <c r="F12" i="5"/>
  <c r="H11" i="5"/>
  <c r="F11" i="5"/>
  <c r="H10" i="5"/>
  <c r="H14" i="5" s="1"/>
  <c r="F10" i="5"/>
  <c r="B62" i="4"/>
  <c r="F61" i="4"/>
  <c r="F60" i="4"/>
  <c r="F59" i="4"/>
  <c r="F58" i="4"/>
  <c r="H56" i="4"/>
  <c r="B56" i="4"/>
  <c r="F55" i="4"/>
  <c r="F54" i="4"/>
  <c r="F53" i="4"/>
  <c r="F52" i="4"/>
  <c r="F51" i="4"/>
  <c r="F50" i="4"/>
  <c r="F49" i="4"/>
  <c r="F47" i="4"/>
  <c r="F46" i="4"/>
  <c r="F45" i="4"/>
  <c r="H44" i="4"/>
  <c r="F44" i="4"/>
  <c r="H43" i="4"/>
  <c r="F43" i="4"/>
  <c r="F42" i="4"/>
  <c r="F41" i="4"/>
  <c r="F40" i="4"/>
  <c r="H39" i="4"/>
  <c r="F39" i="4"/>
  <c r="F38" i="4"/>
  <c r="F37" i="4"/>
  <c r="B34" i="4"/>
  <c r="H33" i="4"/>
  <c r="F33" i="4"/>
  <c r="F32" i="4"/>
  <c r="H29" i="4"/>
  <c r="F29" i="4"/>
  <c r="F28" i="4"/>
  <c r="F27" i="4"/>
  <c r="F25" i="4"/>
  <c r="F24" i="4"/>
  <c r="F23" i="4"/>
  <c r="F22" i="4"/>
  <c r="F21" i="4"/>
  <c r="F20" i="4"/>
  <c r="F19" i="4"/>
  <c r="F18" i="4"/>
  <c r="F17" i="4"/>
  <c r="F14" i="4"/>
  <c r="B14" i="4"/>
  <c r="H13" i="4"/>
  <c r="F13" i="4"/>
  <c r="H12" i="4"/>
  <c r="H14" i="4" s="1"/>
  <c r="F12" i="4"/>
  <c r="H11" i="4"/>
  <c r="F11" i="4"/>
  <c r="B42" i="3"/>
  <c r="F41" i="3"/>
  <c r="F40" i="3"/>
  <c r="F39" i="3"/>
  <c r="B37" i="3"/>
  <c r="F36" i="3"/>
  <c r="F35" i="3"/>
  <c r="F34" i="3"/>
  <c r="F33" i="3"/>
  <c r="H32" i="3"/>
  <c r="F32" i="3"/>
  <c r="H31" i="3"/>
  <c r="H37" i="3" s="1"/>
  <c r="F31" i="3"/>
  <c r="F30" i="3"/>
  <c r="F29" i="3"/>
  <c r="F28" i="3"/>
  <c r="H27" i="3"/>
  <c r="F27" i="3"/>
  <c r="F26" i="3"/>
  <c r="F25" i="3"/>
  <c r="H22" i="3"/>
  <c r="B22" i="3"/>
  <c r="F21" i="3"/>
  <c r="F20" i="3"/>
  <c r="F19" i="3"/>
  <c r="F18" i="3"/>
  <c r="F17" i="3"/>
  <c r="F16" i="3"/>
  <c r="F15" i="3"/>
  <c r="F14" i="3"/>
  <c r="B11" i="3"/>
  <c r="H10" i="3"/>
  <c r="H11" i="3" s="1"/>
  <c r="F10" i="3"/>
  <c r="F11" i="3" s="1"/>
  <c r="B39" i="2"/>
  <c r="F38" i="2"/>
  <c r="F37" i="2"/>
  <c r="F36" i="2"/>
  <c r="F39" i="2" s="1"/>
  <c r="H34" i="2"/>
  <c r="B34" i="2"/>
  <c r="F33" i="2"/>
  <c r="F32" i="2"/>
  <c r="F31" i="2"/>
  <c r="H30" i="2"/>
  <c r="F30" i="2"/>
  <c r="H29" i="2"/>
  <c r="F29" i="2"/>
  <c r="F28" i="2"/>
  <c r="F27" i="2"/>
  <c r="F26" i="2"/>
  <c r="F25" i="2"/>
  <c r="H24" i="2"/>
  <c r="F24" i="2"/>
  <c r="F23" i="2"/>
  <c r="F22" i="2"/>
  <c r="B19" i="2"/>
  <c r="F18" i="2"/>
  <c r="H17" i="2"/>
  <c r="H19" i="2" s="1"/>
  <c r="F17" i="2"/>
  <c r="F16" i="2"/>
  <c r="F15" i="2"/>
  <c r="F14" i="2"/>
  <c r="F13" i="2"/>
  <c r="H11" i="2"/>
  <c r="B11" i="2"/>
  <c r="H10" i="2"/>
  <c r="F10" i="2"/>
  <c r="F11" i="2" s="1"/>
  <c r="H21" i="5" l="1"/>
  <c r="F64" i="6"/>
  <c r="F52" i="6"/>
  <c r="F40" i="6"/>
  <c r="F16" i="6"/>
  <c r="F85" i="5"/>
  <c r="F58" i="5"/>
  <c r="F53" i="5"/>
  <c r="F38" i="5"/>
  <c r="F26" i="5"/>
  <c r="F21" i="5"/>
  <c r="F14" i="5"/>
  <c r="F62" i="4"/>
  <c r="F56" i="4"/>
  <c r="F34" i="4"/>
  <c r="F42" i="3"/>
  <c r="F37" i="3"/>
  <c r="F22" i="3"/>
  <c r="F44" i="3" s="1"/>
  <c r="G14" i="1" s="1"/>
  <c r="F34" i="2"/>
  <c r="F19" i="2"/>
  <c r="H66" i="6"/>
  <c r="H41" i="2"/>
  <c r="F41" i="2"/>
  <c r="G13" i="1" s="1"/>
  <c r="H44" i="3"/>
  <c r="H64" i="4"/>
  <c r="F66" i="6" l="1"/>
  <c r="G17" i="1" s="1"/>
  <c r="F87" i="5"/>
  <c r="G16" i="1" s="1"/>
  <c r="F64" i="4"/>
  <c r="G15" i="1" s="1"/>
  <c r="G21" i="1" l="1"/>
</calcChain>
</file>

<file path=xl/sharedStrings.xml><?xml version="1.0" encoding="utf-8"?>
<sst xmlns="http://schemas.openxmlformats.org/spreadsheetml/2006/main" count="484" uniqueCount="193">
  <si>
    <t>Název zakázky:</t>
  </si>
  <si>
    <t>RADNICE ÚMČ Brno – Útěchov</t>
  </si>
  <si>
    <t>p.č. 65/3, v k.ú. Útěchov u Brna [775550]</t>
  </si>
  <si>
    <t>Vypracoval:</t>
  </si>
  <si>
    <t>Ing. Michal Patočka</t>
  </si>
  <si>
    <t>Datum:</t>
  </si>
  <si>
    <t>08/2019</t>
  </si>
  <si>
    <t>Místo:</t>
  </si>
  <si>
    <t>Brno</t>
  </si>
  <si>
    <t>OCENĚNÝ VÝKAZ VÝMĚR - REKAPITULACE</t>
  </si>
  <si>
    <t>Vodovodní přípojka a rozvody po pozemku</t>
  </si>
  <si>
    <t>Přípojka splaškové kanalizace a rozvody po pozemku</t>
  </si>
  <si>
    <t>Přípojka dešťové kanalizace a rozvody po pozemku</t>
  </si>
  <si>
    <t>Zdravotně technické instalace</t>
  </si>
  <si>
    <t>vnitřní vodovod</t>
  </si>
  <si>
    <t>vnitřní kanalizace</t>
  </si>
  <si>
    <t>Celkem za stavební objekty</t>
  </si>
  <si>
    <t>pozn.: Oceněný výkaz výměr je proveden bez DPH.</t>
  </si>
  <si>
    <t>Všechny položky zahrnují dodávku i montáž dle pokynů daného  výrobce.</t>
  </si>
  <si>
    <t>Výkaz výměr</t>
  </si>
  <si>
    <t>Stavba :</t>
  </si>
  <si>
    <t>Objekt :</t>
  </si>
  <si>
    <t>P.č.</t>
  </si>
  <si>
    <t>Název položky</t>
  </si>
  <si>
    <t>MJ</t>
  </si>
  <si>
    <t>množství</t>
  </si>
  <si>
    <t>cena / MJ</t>
  </si>
  <si>
    <t>celkem (Kč)</t>
  </si>
  <si>
    <t>Jednotková hmotnost</t>
  </si>
  <si>
    <t>Celková hmotnost</t>
  </si>
  <si>
    <t>POTRUBÍ</t>
  </si>
  <si>
    <t>potrubí HDPE D32 SDR11 PN10</t>
  </si>
  <si>
    <t>m</t>
  </si>
  <si>
    <t>VYBAVENÍ</t>
  </si>
  <si>
    <t>identifikační vodič měděný s dvojitou izolací CYY o průřezu 6mm2 D+M</t>
  </si>
  <si>
    <t>Modrá signalizační fólie D+M</t>
  </si>
  <si>
    <t>vystrojení vodoměrné šachty</t>
  </si>
  <si>
    <t>soub.</t>
  </si>
  <si>
    <t>Napojení přípojky vč. vod. sestavy - paušál</t>
  </si>
  <si>
    <t>soubor</t>
  </si>
  <si>
    <t>Šachta plastová samomosná vnitř. Rozměr 1,2x0,9</t>
  </si>
  <si>
    <t>ks</t>
  </si>
  <si>
    <t>Poklop litinový 600x600</t>
  </si>
  <si>
    <t>ZEMNÍ PRÁCE</t>
  </si>
  <si>
    <t>Zemní práce související s uložením kanalizačního potrubí a ostatních objektů na nové kanalizační síti.</t>
  </si>
  <si>
    <t>Hloubení rýh do 2,5m v hor. 3-4 do 1000 m3</t>
  </si>
  <si>
    <t>m3</t>
  </si>
  <si>
    <t>Vodorovné přemí.výkop. nošením hor. 1-4</t>
  </si>
  <si>
    <t>Zřízení pažení a rozepření rýh příložné do 2 m</t>
  </si>
  <si>
    <t>m2</t>
  </si>
  <si>
    <t>Odstranění pažení příložné do 2m</t>
  </si>
  <si>
    <t>Odstranění pažení příložné 2-4m</t>
  </si>
  <si>
    <t>Svislé přemístění výk. z hor. 1-4 do 2.5 m</t>
  </si>
  <si>
    <t>Zásyp jam, rýh, šachet se zhutněním</t>
  </si>
  <si>
    <t>Obsyp potrubí bez prohození sypaniny s dodáním štěrkopísku frakce 0 - 22 mm</t>
  </si>
  <si>
    <t>Lože pod potrubí s dodáním kameniva těženého 0 - 4 mm</t>
  </si>
  <si>
    <t>Vodorovné přemí. výko. z hor. 1-4 do 1000-1500m</t>
  </si>
  <si>
    <t>Nakladani vykopku do 100m3 hor.1-4</t>
  </si>
  <si>
    <t>Ulozeni sypaniny na skladku</t>
  </si>
  <si>
    <t>SOUVISEJÍCÍ</t>
  </si>
  <si>
    <t>Zkouška těsnosti</t>
  </si>
  <si>
    <t>Proplach a dezinfekce vodovodního potrubí</t>
  </si>
  <si>
    <t>Přesun hmot, trubní vedení plastová, otevř. výkop</t>
  </si>
  <si>
    <t>t</t>
  </si>
  <si>
    <t>CELKEM</t>
  </si>
  <si>
    <r>
      <t xml:space="preserve">Pokládku potrubí je nutno zahájit od napojení na veřejný řad. Před prováděním je nutno ověřit hloubku napojení a případně upravit trasu když se bude hloubka od předpokládané lišit. Úprava trasy musí být odsouhlasena investorem a projektantem stavby případně i provozovatelem napojované infrastruktury. </t>
    </r>
    <r>
      <rPr>
        <b/>
        <sz val="10"/>
        <color theme="1"/>
        <rFont val="Liberation Sans"/>
        <charset val="238"/>
      </rPr>
      <t>Položka je vč. práce, tvarovek a těsnění.</t>
    </r>
  </si>
  <si>
    <t>PP hladké SN10 DN150</t>
  </si>
  <si>
    <t>ŠACHTY</t>
  </si>
  <si>
    <t>Zemní práce související s uložením kanalizačního potrubí a šachet objektů na nové kanalizační síti.</t>
  </si>
  <si>
    <t>Hloubení rýh od 2,5m v hor. 3-4 do 1000 m3</t>
  </si>
  <si>
    <t>Zásyp jam, rýh, šachet se zhutněním vytěženou zeminou</t>
  </si>
  <si>
    <t>protlak pod komunikací</t>
  </si>
  <si>
    <t>Zkouška těsnosti kanalizace DN do 300, vodou</t>
  </si>
  <si>
    <t>Napojení přípojky</t>
  </si>
  <si>
    <t>Odvodnění</t>
  </si>
  <si>
    <t>Pokládku potrubí je nutno zahájit od napojení na veřejný řad. Před prováděním je nutno ověřit hloubku napojení a případně upravit trasu když se bude hloubka od předpokládané lišit. Úprava trasy musí být odsouhlasena investorem a projektantem stavby případně provozovatelem napojované infrastruktury.</t>
  </si>
  <si>
    <t>PP DN150 SN8</t>
  </si>
  <si>
    <t>PP DN150 SN10</t>
  </si>
  <si>
    <t>PP DN250 SN10 - chránička</t>
  </si>
  <si>
    <t>OBJEKTY</t>
  </si>
  <si>
    <t>Je navržen odvodňovací žlab vjezdu</t>
  </si>
  <si>
    <t>Odvodňovací žlab dl.1m, D+M</t>
  </si>
  <si>
    <t>Žlabová vpusť dl.0,5m, D+M</t>
  </si>
  <si>
    <t>PP DN110</t>
  </si>
  <si>
    <t>monolitická betonová deska C12/15</t>
  </si>
  <si>
    <t>Zřízení pažení a rozepření rýh příložné  2-4 m</t>
  </si>
  <si>
    <t>Zemní práce související s provedením retenčních nádrží.</t>
  </si>
  <si>
    <t>Hloubení zapažených jam v hor. 3 př 100 do 1000</t>
  </si>
  <si>
    <t>Vodorovné přemí. výko. z hor. 1-4 př 50 do 500</t>
  </si>
  <si>
    <t>Svislé přemístění výk. z hor. 1-4 př 2.5 do 4 m</t>
  </si>
  <si>
    <t>Nakládání výkopu množství přes 100 m3 hor. 1-4</t>
  </si>
  <si>
    <t>nastavení regulátoru odtoku</t>
  </si>
  <si>
    <t>kamerová zkouška stávající kanalizace - určení polohy</t>
  </si>
  <si>
    <t>POTRUBÍ SV</t>
  </si>
  <si>
    <t>Potrubí pro rozvod studené vody bude z PPr, PN20 vícevrstvé. Bude spojováno svařováním a s použitím speciálních fitinek</t>
  </si>
  <si>
    <t>Potrubí PPr  PN 20 D 25 mm - svar polyfuze</t>
  </si>
  <si>
    <t>Potrubí PPr  PN 20 D 32 mm - svar polyfuze</t>
  </si>
  <si>
    <t>Potrubí PPr  PN 20 D 40 mm - svar polyfuze</t>
  </si>
  <si>
    <t>Potrubí PPr  PN 20 D 20 mm - svar polyfuze</t>
  </si>
  <si>
    <t>IZOLACE SV</t>
  </si>
  <si>
    <t>Izolace návleková   tl. 9 mm - vnitřní průměr 25 mm</t>
  </si>
  <si>
    <t>Izolace návleková   tl. 9 mm - vnitřní průměr 32 mm</t>
  </si>
  <si>
    <t>Izolace návleková   tl. 9 mm - vnitřní průměr 40 mm</t>
  </si>
  <si>
    <t>Izolace návleková   tl. 9 mm - vnitřní průměr 20 mm</t>
  </si>
  <si>
    <t>POTRUBÍ TV</t>
  </si>
  <si>
    <t>Potrubí pro rozvod teplé užitkové vody bude z PPr, PN20 se sníženou tepelnou roztažností. Bude spojováno svařováním a s použitím speciálních fitinek pro spojování tohoto potrubí. Potrubí bude po celé délce izolováno dle vyhlášky 193/2007 sb.</t>
  </si>
  <si>
    <t>IZOLACE TV</t>
  </si>
  <si>
    <t>Izolace návleková   tl. 15 mm - vnitřní průměr 25 mm</t>
  </si>
  <si>
    <t>Izolace návleková   tl. 10 mm - vnitřní průměr 20 mm</t>
  </si>
  <si>
    <t>ARMATURY</t>
  </si>
  <si>
    <t>TECHNICKÁ MÍSTNOST</t>
  </si>
  <si>
    <t>Kulový kohout s vypouštěním, chromovaný DN 20</t>
  </si>
  <si>
    <t>Kulový kohout s vypouštěním, chromovaný DN 32</t>
  </si>
  <si>
    <t>Rohový ventil DN15</t>
  </si>
  <si>
    <t>ZAŘIZOVACÍ PŘEDMĚTY</t>
  </si>
  <si>
    <t>Klozet keramický závěsný odpad zadní</t>
  </si>
  <si>
    <t>Kuchyňský dřez - odkapávač dle specifikace stavby</t>
  </si>
  <si>
    <t>Umyvadlo keramické připevněné na stěnu šrouby bílé bez krytu na sifon 600 mm</t>
  </si>
  <si>
    <t>Umývátko keramické připevněné na stěnu šrouby bílé bez krytu na sifon 600 mm</t>
  </si>
  <si>
    <t>Výlevka kombinovaná nerez</t>
  </si>
  <si>
    <t>BATERIE</t>
  </si>
  <si>
    <t>Baterie dřezové stojánkové pákové s otáčivým kulatým ústím a délkou ramínka 265 mm</t>
  </si>
  <si>
    <t>Baterie umyvadlové stojánkové pákové s výpustí</t>
  </si>
  <si>
    <t>Podomítková nádržka pro WC s napouštěcím ventilem</t>
  </si>
  <si>
    <t>OSTATNÍ</t>
  </si>
  <si>
    <t>Zápachová uzávěrka pro umyvadla DN 40</t>
  </si>
  <si>
    <t>Zápachová uzávěrka pro dřezy DN 40/50</t>
  </si>
  <si>
    <t>Zkouška těsnosti vodovodního potrubí</t>
  </si>
  <si>
    <t>Přesun hmot vodovod vnitřní</t>
  </si>
  <si>
    <t>T</t>
  </si>
  <si>
    <t>POTRUBÍ V ZEMI</t>
  </si>
  <si>
    <t>Řezání krytu živičného do hloubky 150 mm</t>
  </si>
  <si>
    <t>Odstranění kryt,podklad živice &lt;200 m2 tl.&lt;300 mm</t>
  </si>
  <si>
    <t>Odstranění podkladů do 200 m2 kam.drcené &lt; 300 mm</t>
  </si>
  <si>
    <t>Podklad kamenivo 32-63 s výplň. kameniv.tl.300 mm</t>
  </si>
  <si>
    <t>Kryt,podklad živice &lt;200 m2 tl.&lt;300 mm</t>
  </si>
  <si>
    <t>HT40 PŘÍMÁ TROUBA PP 40</t>
  </si>
  <si>
    <t>HT50 PŘÍMÁ TROUBA PP 50</t>
  </si>
  <si>
    <t>HT70 PŘÍMÁ TROUBA PP 70</t>
  </si>
  <si>
    <t>HT100 PŘÍMÁ TROUBA PP 100</t>
  </si>
  <si>
    <t>KG125 PŘÍMÁ TROUBA PVC 125</t>
  </si>
  <si>
    <t>KG150 PŘÍMÁ TROUBA PVC 150</t>
  </si>
  <si>
    <t>PŘÍSLUŠENSTVÍ</t>
  </si>
  <si>
    <t>VĚTRACÍ A PŘIVĚTRÁVACÍ VENTILY</t>
  </si>
  <si>
    <t>SIFONY</t>
  </si>
  <si>
    <t>HL136 sifon ke klimatizačním jednotkám DN40</t>
  </si>
  <si>
    <t>DEŠŤOVÉ VPUSTI</t>
  </si>
  <si>
    <t>TVAROVKY</t>
  </si>
  <si>
    <t>HTB100-45 OBLOUK PP 100-45</t>
  </si>
  <si>
    <t>HTB100-87 OBLOUK PP 100-87.5</t>
  </si>
  <si>
    <t>HTB40-45 OBLOUK PP 40-45</t>
  </si>
  <si>
    <t>HTB40-87 OBLOUK PP 40-87.5</t>
  </si>
  <si>
    <t>HTB50-87 OBLOUK PP 50-87.5</t>
  </si>
  <si>
    <t>HTDA70/50-87 DVOJITÁ ODBOČKA PP 70/50-87.5</t>
  </si>
  <si>
    <t>HTEA100/100-45 ODBOČKA PP 100/100-45</t>
  </si>
  <si>
    <t>HTEA100/100-87 ODBOČKA PP 100/100-87.5</t>
  </si>
  <si>
    <t>HTEA100/40-45 ODBOČKA PP 100/40-45</t>
  </si>
  <si>
    <t>HTEA32/32-45 ODBOČKA PP 32/32-45</t>
  </si>
  <si>
    <t>HTEA50/40-45 ODBOČKA PP 50/40-45</t>
  </si>
  <si>
    <t>HTEA70/50-87 ODBOČKA PP 70/50-87.5</t>
  </si>
  <si>
    <t>HTR100/40 PŘECHODKA PP 40/100</t>
  </si>
  <si>
    <t>HTR40/32 PŘECHODKA PP 32/40</t>
  </si>
  <si>
    <t>IZOLACE</t>
  </si>
  <si>
    <t>Zkouška těsnosti potrubí kanalizace vodou do DN 125</t>
  </si>
  <si>
    <t>Vyvedení a upevnění odpadních výpustek do DN 50</t>
  </si>
  <si>
    <t>Vyvedení a upevnění odpadních výpustek DN 100</t>
  </si>
  <si>
    <t>Přesun hmot kan. vnitřní</t>
  </si>
  <si>
    <t>Prostup základy</t>
  </si>
  <si>
    <r>
      <t xml:space="preserve">Je navržena typová šachta plastová. Součástí dodávky dílců je i těsnění. Před objednáním </t>
    </r>
    <r>
      <rPr>
        <b/>
        <sz val="10"/>
        <color theme="1"/>
        <rFont val="Liberation Sans"/>
        <charset val="238"/>
      </rPr>
      <t>je potřeba ověřit navrženou hloubku na stavbě!</t>
    </r>
  </si>
  <si>
    <t>Je navržena typová šachta plastová. Součástí dodávky dílců je i těsnění. Před objednáním je potřeba ověřit navrženou hloubku na stavbě!</t>
  </si>
  <si>
    <t xml:space="preserve">regulátor odtoku 0,5l/s </t>
  </si>
  <si>
    <t>Tato položka zahrnuje dodávku a montáž potrubí včetně všech tvarovek, spojovacího materiálu, závěsů a ostatního montážního materiálu. Trubky systému PP-HT jsou opatřeny nástrčným hrdlem opatřeným těsnícím kroužkem z elastomer. Potrubí je spojováno pomocí svařování. Tento systém musí zaručovat při správné montáži dokonalou těsnost a tím i ekologickou jistotu kanalizačního systému.</t>
  </si>
  <si>
    <t>protihlukový izolační návlek DN110</t>
  </si>
  <si>
    <t>Vřeteno armatury musí být dostatečně dlouhé, aby ve své nejnižší poloze byla ovládací páka armatury dostatečně vysoko nad jejím tělesem a bylo možné na ni aplikovat sílu potřebnou pro otevření armatury.
Bezzdvižné uzavírací armatury se smí použít pouze pokud je na nich indikátor srozumitelně ukazující jejich otevřenou polohu. Armatury budou konstruovány na nominální tlak min. PN 16. Spojení pro průměry potrubí nad DN 50 budou přírubové. Všechny použité tvarovky, fitinky a šroubení budou mosazné.
Zpětné klapky budou závitové mosazné.</t>
  </si>
  <si>
    <t>Střešní vtok DN110 s nástavcem pro nouzové odvodnění, svislý, s asfaltovou manžetou, s elektrickým ohřevem, záchytný koš</t>
  </si>
  <si>
    <t>Potrubí bude po celé délce izolováno dle vyhlášky 193/2007 sb., ventily a další armatury nebudou izolovány. Bude použita flexibilní tepelná izolace z polyethylenu. Stáhnutí pouzdra v příčném směru se doporučuje ALS páskou na 3 místech na 1m běžný.</t>
  </si>
  <si>
    <t>Potrubí studené vody uvnitř budovy bude po celé délce izolováno dle vyhlášky 193/2007 sb., ventily a další armatury nebudou izolovány. Bude použita flexibilní tepelná izolace z polyethylenu. Stáhnutí pouzdra v příčném směru se doporučuje ALS páskou na 3 místech na 1m běžný.</t>
  </si>
  <si>
    <t xml:space="preserve">Větrací hlavice vč. hydroizolačního límce DN 110 </t>
  </si>
  <si>
    <t xml:space="preserve">Větrací hlavice vč. hydroizolačního límce DN 75 </t>
  </si>
  <si>
    <t>FILTR - DN 160 pro dešťovou šachtu</t>
  </si>
  <si>
    <t>poklop litinový 400/1,5t do roury</t>
  </si>
  <si>
    <t>spojka 'in situ' DN 160</t>
  </si>
  <si>
    <t>RŠ 400 - dno KG 150 přímá T1</t>
  </si>
  <si>
    <t>korug.roura 400/2000</t>
  </si>
  <si>
    <t>poklop litinový 425/1,5 t</t>
  </si>
  <si>
    <t>dno KG 160 90°</t>
  </si>
  <si>
    <t>korug.roura 425/2000</t>
  </si>
  <si>
    <t>zátka hrdlová vnitřní KGM 150</t>
  </si>
  <si>
    <t>retenční samonostná min. 7,6m3</t>
  </si>
  <si>
    <t>Je navržena retenční nádrž samonosná na betonovou desku</t>
  </si>
  <si>
    <t>425 - dno KG 160 přímé</t>
  </si>
  <si>
    <t>425 - dno KG 200 60°</t>
  </si>
  <si>
    <t>potrubí HDPE D32 PN10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</si>
</sst>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0.00&quot; &quot;[$Kč-405];[Red]&quot;-&quot;#,##0.00&quot; &quot;[$Kč-405]"/>
    <numFmt numFmtId="165" formatCode="#,##0.0"/>
    <numFmt numFmtId="166" formatCode="0.00000"/>
    <numFmt numFmtId="167" formatCode="#,##0.000"/>
    <numFmt numFmtId="168" formatCode="0.0"/>
    <numFmt numFmtId="169" formatCode="0.000"/>
  </numFmts>
  <fonts count="34">
    <font>
      <sz val="10"/>
      <color theme="1"/>
      <name val="Liberation Sans"/>
      <charset val="238"/>
    </font>
    <font>
      <sz val="11"/>
      <color rgb="FF000000"/>
      <name val="Arial"/>
      <family val="2"/>
      <charset val="238"/>
    </font>
    <font>
      <b/>
      <sz val="11"/>
      <color rgb="FF000000"/>
      <name val="Arial"/>
      <family val="2"/>
      <charset val="238"/>
    </font>
    <font>
      <b/>
      <sz val="11"/>
      <color rgb="FFFFFFFF"/>
      <name val="Arial"/>
      <family val="2"/>
      <charset val="238"/>
    </font>
    <font>
      <sz val="11"/>
      <color rgb="FFCC0000"/>
      <name val="Arial"/>
      <family val="2"/>
      <charset val="238"/>
    </font>
    <font>
      <sz val="10"/>
      <color rgb="FF000000"/>
      <name val="Arial CE"/>
      <charset val="238"/>
    </font>
    <font>
      <i/>
      <sz val="11"/>
      <color rgb="FF808080"/>
      <name val="Arial"/>
      <family val="2"/>
      <charset val="238"/>
    </font>
    <font>
      <sz val="11"/>
      <color rgb="FF006600"/>
      <name val="Arial"/>
      <family val="2"/>
      <charset val="238"/>
    </font>
    <font>
      <b/>
      <i/>
      <sz val="16"/>
      <color rgb="FF000000"/>
      <name val="Arial"/>
      <family val="2"/>
      <charset val="238"/>
    </font>
    <font>
      <b/>
      <i/>
      <sz val="12"/>
      <color rgb="FF000000"/>
      <name val="Arial"/>
      <family val="2"/>
      <charset val="238"/>
    </font>
    <font>
      <u/>
      <sz val="11"/>
      <color rgb="FF0000EE"/>
      <name val="Arial"/>
      <family val="2"/>
      <charset val="238"/>
    </font>
    <font>
      <sz val="11"/>
      <color rgb="FF996600"/>
      <name val="Arial"/>
      <family val="2"/>
      <charset val="238"/>
    </font>
    <font>
      <sz val="11"/>
      <color rgb="FF333333"/>
      <name val="Arial"/>
      <family val="2"/>
      <charset val="238"/>
    </font>
    <font>
      <b/>
      <i/>
      <u/>
      <sz val="11"/>
      <color rgb="FF000000"/>
      <name val="Arial"/>
      <family val="2"/>
      <charset val="238"/>
    </font>
    <font>
      <sz val="11"/>
      <color rgb="FF000000"/>
      <name val="Calibri1"/>
      <charset val="238"/>
    </font>
    <font>
      <b/>
      <sz val="11"/>
      <color rgb="FF000000"/>
      <name val="Calibri1"/>
      <charset val="238"/>
    </font>
    <font>
      <sz val="10"/>
      <color rgb="FF000000"/>
      <name val="Calibri1"/>
      <charset val="238"/>
    </font>
    <font>
      <i/>
      <sz val="11"/>
      <color rgb="FF000000"/>
      <name val="Calibri1"/>
      <charset val="238"/>
    </font>
    <font>
      <sz val="10"/>
      <color rgb="FF000000"/>
      <name val="Calibri"/>
      <family val="2"/>
      <charset val="238"/>
    </font>
    <font>
      <u/>
      <sz val="10"/>
      <color rgb="FF000000"/>
      <name val="Calibri"/>
      <family val="2"/>
      <charset val="238"/>
    </font>
    <font>
      <sz val="11"/>
      <color rgb="FF000000"/>
      <name val="Calibri"/>
      <family val="2"/>
      <charset val="238"/>
    </font>
    <font>
      <b/>
      <sz val="10"/>
      <color rgb="FF000000"/>
      <name val="Calibri"/>
      <family val="2"/>
      <charset val="238"/>
    </font>
    <font>
      <b/>
      <sz val="11"/>
      <color rgb="FF000000"/>
      <name val="Calibri"/>
      <family val="2"/>
      <charset val="238"/>
    </font>
    <font>
      <sz val="9"/>
      <color rgb="FF000000"/>
      <name val="Calibri"/>
      <family val="2"/>
      <charset val="238"/>
    </font>
    <font>
      <b/>
      <sz val="9"/>
      <color rgb="FF000000"/>
      <name val="Calibri"/>
      <family val="2"/>
      <charset val="238"/>
    </font>
    <font>
      <sz val="8"/>
      <color rgb="FF000000"/>
      <name val="Calibri"/>
      <family val="2"/>
      <charset val="238"/>
    </font>
    <font>
      <i/>
      <sz val="8"/>
      <color rgb="FF000000"/>
      <name val="Calibri"/>
      <family val="2"/>
      <charset val="238"/>
    </font>
    <font>
      <sz val="8"/>
      <color rgb="FFC9211E"/>
      <name val="Calibri"/>
      <family val="2"/>
      <charset val="238"/>
    </font>
    <font>
      <b/>
      <sz val="12"/>
      <color rgb="FF000000"/>
      <name val="Calibri"/>
      <family val="2"/>
      <charset val="238"/>
    </font>
    <font>
      <sz val="10"/>
      <color rgb="FFC9211E"/>
      <name val="Calibri"/>
      <family val="2"/>
      <charset val="238"/>
    </font>
    <font>
      <b/>
      <sz val="10"/>
      <color theme="1"/>
      <name val="Liberation Sans"/>
      <charset val="238"/>
    </font>
    <font>
      <b/>
      <u/>
      <sz val="12"/>
      <color rgb="FF000000"/>
      <name val="Calibri"/>
      <family val="2"/>
      <charset val="238"/>
    </font>
    <font>
      <sz val="10"/>
      <color rgb="FFFFFFFF"/>
      <name val="Calibri"/>
      <family val="2"/>
      <charset val="238"/>
    </font>
    <font>
      <sz val="8"/>
      <color rgb="FFFF0000"/>
      <name val="Calibri"/>
      <family val="2"/>
      <charset val="238"/>
    </font>
  </fonts>
  <fills count="12">
    <fill>
      <patternFill patternType="none"/>
    </fill>
    <fill>
      <patternFill patternType="gray125"/>
    </fill>
    <fill>
      <patternFill patternType="solid">
        <fgColor rgb="FF000000"/>
        <bgColor rgb="FF000000"/>
      </patternFill>
    </fill>
    <fill>
      <patternFill patternType="solid">
        <fgColor rgb="FF808080"/>
        <bgColor rgb="FF808080"/>
      </patternFill>
    </fill>
    <fill>
      <patternFill patternType="solid">
        <fgColor rgb="FFDDDDDD"/>
        <bgColor rgb="FFDDDDDD"/>
      </patternFill>
    </fill>
    <fill>
      <patternFill patternType="solid">
        <fgColor rgb="FFFFCCCC"/>
        <bgColor rgb="FFFFCCCC"/>
      </patternFill>
    </fill>
    <fill>
      <patternFill patternType="solid">
        <fgColor rgb="FFCC0000"/>
        <bgColor rgb="FFCC0000"/>
      </patternFill>
    </fill>
    <fill>
      <patternFill patternType="solid">
        <fgColor rgb="FFCCFFCC"/>
        <bgColor rgb="FFCCFFCC"/>
      </patternFill>
    </fill>
    <fill>
      <patternFill patternType="solid">
        <fgColor rgb="FFFFFFCC"/>
        <bgColor rgb="FFFFFFCC"/>
      </patternFill>
    </fill>
    <fill>
      <patternFill patternType="solid">
        <fgColor rgb="FFEEEEEE"/>
        <bgColor rgb="FFEEEEEE"/>
      </patternFill>
    </fill>
    <fill>
      <patternFill patternType="solid">
        <fgColor rgb="FFC0C0C0"/>
        <bgColor rgb="FFC0C0C0"/>
      </patternFill>
    </fill>
    <fill>
      <patternFill patternType="solid">
        <fgColor theme="4" tint="0.59999389629810485"/>
        <bgColor indexed="64"/>
      </patternFill>
    </fill>
  </fills>
  <borders count="7">
    <border>
      <left/>
      <right/>
      <top/>
      <bottom/>
      <diagonal/>
    </border>
    <border>
      <left style="thin">
        <color rgb="FF808080"/>
      </left>
      <right style="thin">
        <color rgb="FF808080"/>
      </right>
      <top style="thin">
        <color rgb="FF808080"/>
      </top>
      <bottom style="thin">
        <color rgb="FF808080"/>
      </bottom>
      <diagonal/>
    </border>
    <border>
      <left/>
      <right/>
      <top style="thin">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s>
  <cellStyleXfs count="22">
    <xf numFmtId="0" fontId="0" fillId="0" borderId="0"/>
    <xf numFmtId="0" fontId="2" fillId="0" borderId="0" applyNumberFormat="0" applyFill="0" applyBorder="0" applyProtection="0"/>
    <xf numFmtId="0" fontId="3" fillId="2" borderId="0" applyNumberFormat="0" applyBorder="0" applyProtection="0"/>
    <xf numFmtId="0" fontId="3" fillId="3" borderId="0" applyNumberFormat="0" applyBorder="0" applyProtection="0"/>
    <xf numFmtId="0" fontId="2" fillId="4" borderId="0" applyNumberFormat="0" applyBorder="0" applyProtection="0"/>
    <xf numFmtId="0" fontId="4" fillId="5" borderId="0" applyNumberFormat="0" applyBorder="0" applyProtection="0"/>
    <xf numFmtId="0" fontId="1" fillId="0" borderId="0" applyNumberFormat="0" applyFill="0" applyBorder="0" applyProtection="0"/>
    <xf numFmtId="0" fontId="3" fillId="6" borderId="0" applyNumberFormat="0" applyBorder="0" applyProtection="0"/>
    <xf numFmtId="0" fontId="5" fillId="0" borderId="0" applyNumberFormat="0"/>
    <xf numFmtId="0" fontId="6" fillId="0" borderId="0" applyNumberFormat="0" applyFill="0" applyBorder="0" applyProtection="0"/>
    <xf numFmtId="0" fontId="7" fillId="7" borderId="0" applyNumberFormat="0" applyBorder="0" applyProtection="0"/>
    <xf numFmtId="0" fontId="8" fillId="0" borderId="0" applyNumberFormat="0" applyFill="0" applyBorder="0" applyProtection="0">
      <alignment horizontal="center"/>
    </xf>
    <xf numFmtId="0" fontId="8" fillId="0" borderId="0" applyNumberFormat="0" applyFill="0" applyBorder="0" applyProtection="0">
      <alignment horizontal="center" textRotation="90"/>
    </xf>
    <xf numFmtId="0" fontId="9" fillId="0" borderId="0" applyNumberFormat="0" applyFill="0" applyBorder="0" applyProtection="0">
      <alignment horizontal="center"/>
    </xf>
    <xf numFmtId="0" fontId="10" fillId="0" borderId="0" applyNumberFormat="0" applyFill="0" applyBorder="0" applyProtection="0"/>
    <xf numFmtId="0" fontId="11" fillId="8" borderId="0" applyNumberFormat="0" applyBorder="0" applyProtection="0"/>
    <xf numFmtId="0" fontId="12" fillId="8" borderId="1" applyNumberFormat="0" applyProtection="0"/>
    <xf numFmtId="0" fontId="13" fillId="0" borderId="0" applyNumberFormat="0" applyFill="0" applyBorder="0" applyProtection="0"/>
    <xf numFmtId="164" fontId="13" fillId="0" borderId="0" applyFill="0" applyBorder="0" applyProtection="0"/>
    <xf numFmtId="0" fontId="1" fillId="0" borderId="0" applyNumberFormat="0" applyFill="0" applyBorder="0" applyProtection="0"/>
    <xf numFmtId="0" fontId="1" fillId="0" borderId="0" applyNumberFormat="0" applyFill="0" applyBorder="0" applyProtection="0"/>
    <xf numFmtId="0" fontId="4" fillId="0" borderId="0" applyNumberFormat="0" applyFill="0" applyBorder="0" applyProtection="0"/>
  </cellStyleXfs>
  <cellXfs count="84">
    <xf numFmtId="0" fontId="0" fillId="0" borderId="0" xfId="0"/>
    <xf numFmtId="0" fontId="14" fillId="0" borderId="0" xfId="6" applyFont="1"/>
    <xf numFmtId="0" fontId="1" fillId="0" borderId="0" xfId="6"/>
    <xf numFmtId="0" fontId="15" fillId="0" borderId="0" xfId="6" applyFont="1" applyBorder="1" applyAlignment="1">
      <alignment horizontal="left" vertical="center"/>
    </xf>
    <xf numFmtId="0" fontId="14" fillId="0" borderId="0" xfId="6" applyFont="1" applyAlignment="1">
      <alignment horizontal="left"/>
    </xf>
    <xf numFmtId="0" fontId="16" fillId="0" borderId="2" xfId="6" applyFont="1" applyBorder="1"/>
    <xf numFmtId="164" fontId="14" fillId="0" borderId="2" xfId="6" applyNumberFormat="1" applyFont="1" applyBorder="1"/>
    <xf numFmtId="0" fontId="14" fillId="0" borderId="0" xfId="6" applyFont="1" applyBorder="1"/>
    <xf numFmtId="164" fontId="14" fillId="0" borderId="0" xfId="6" applyNumberFormat="1" applyFont="1" applyBorder="1"/>
    <xf numFmtId="0" fontId="14" fillId="9" borderId="3" xfId="6" applyFont="1" applyFill="1" applyBorder="1"/>
    <xf numFmtId="0" fontId="15" fillId="9" borderId="2" xfId="6" applyFont="1" applyFill="1" applyBorder="1"/>
    <xf numFmtId="164" fontId="15" fillId="9" borderId="2" xfId="6" applyNumberFormat="1" applyFont="1" applyFill="1" applyBorder="1"/>
    <xf numFmtId="0" fontId="18" fillId="0" borderId="0" xfId="8" applyFont="1"/>
    <xf numFmtId="0" fontId="19" fillId="0" borderId="0" xfId="8" applyFont="1" applyAlignment="1">
      <alignment horizontal="center"/>
    </xf>
    <xf numFmtId="0" fontId="19" fillId="0" borderId="0" xfId="8" applyFont="1" applyAlignment="1">
      <alignment horizontal="right"/>
    </xf>
    <xf numFmtId="0" fontId="20" fillId="0" borderId="3" xfId="8" applyFont="1" applyBorder="1" applyAlignment="1">
      <alignment horizontal="right"/>
    </xf>
    <xf numFmtId="0" fontId="20" fillId="0" borderId="2" xfId="8" applyFont="1" applyBorder="1" applyAlignment="1">
      <alignment horizontal="right"/>
    </xf>
    <xf numFmtId="0" fontId="20" fillId="9" borderId="3" xfId="8" applyFont="1" applyFill="1" applyBorder="1" applyAlignment="1">
      <alignment horizontal="right"/>
    </xf>
    <xf numFmtId="0" fontId="20" fillId="9" borderId="2" xfId="8" applyFont="1" applyFill="1" applyBorder="1" applyAlignment="1">
      <alignment horizontal="right"/>
    </xf>
    <xf numFmtId="0" fontId="23" fillId="0" borderId="0" xfId="8" applyFont="1"/>
    <xf numFmtId="0" fontId="18" fillId="0" borderId="0" xfId="8" applyFont="1" applyAlignment="1">
      <alignment horizontal="right"/>
    </xf>
    <xf numFmtId="49" fontId="24" fillId="10" borderId="4" xfId="8" applyNumberFormat="1" applyFont="1" applyFill="1" applyBorder="1" applyAlignment="1">
      <alignment vertical="top"/>
    </xf>
    <xf numFmtId="0" fontId="24" fillId="10" borderId="4" xfId="8" applyFont="1" applyFill="1" applyBorder="1" applyAlignment="1">
      <alignment horizontal="center" vertical="top"/>
    </xf>
    <xf numFmtId="164" fontId="24" fillId="10" borderId="4" xfId="8" applyNumberFormat="1" applyFont="1" applyFill="1" applyBorder="1" applyAlignment="1">
      <alignment horizontal="center" vertical="top"/>
    </xf>
    <xf numFmtId="0" fontId="24" fillId="10" borderId="4" xfId="8" applyFont="1" applyFill="1" applyBorder="1" applyAlignment="1">
      <alignment horizontal="center" vertical="top" wrapText="1"/>
    </xf>
    <xf numFmtId="169" fontId="18" fillId="0" borderId="0" xfId="8" applyNumberFormat="1" applyFont="1"/>
    <xf numFmtId="0" fontId="25" fillId="4" borderId="3" xfId="8" applyFont="1" applyFill="1" applyBorder="1" applyAlignment="1">
      <alignment horizontal="center" vertical="top"/>
    </xf>
    <xf numFmtId="0" fontId="26" fillId="0" borderId="4" xfId="8" applyFont="1" applyBorder="1" applyAlignment="1">
      <alignment horizontal="left" vertical="center" wrapText="1"/>
    </xf>
    <xf numFmtId="0" fontId="25" fillId="0" borderId="4" xfId="8" applyFont="1" applyBorder="1" applyAlignment="1">
      <alignment horizontal="center" vertical="top"/>
    </xf>
    <xf numFmtId="0" fontId="25" fillId="0" borderId="4" xfId="8" applyFont="1" applyBorder="1" applyAlignment="1">
      <alignment vertical="top" wrapText="1"/>
    </xf>
    <xf numFmtId="49" fontId="25" fillId="0" borderId="4" xfId="8" applyNumberFormat="1" applyFont="1" applyBorder="1" applyAlignment="1">
      <alignment horizontal="center" shrinkToFit="1"/>
    </xf>
    <xf numFmtId="165" fontId="25" fillId="0" borderId="4" xfId="8" applyNumberFormat="1" applyFont="1" applyBorder="1" applyAlignment="1">
      <alignment horizontal="right"/>
    </xf>
    <xf numFmtId="164" fontId="25" fillId="0" borderId="4" xfId="8" applyNumberFormat="1" applyFont="1" applyBorder="1"/>
    <xf numFmtId="166" fontId="25" fillId="0" borderId="4" xfId="8" applyNumberFormat="1" applyFont="1" applyBorder="1"/>
    <xf numFmtId="167" fontId="25" fillId="0" borderId="4" xfId="8" applyNumberFormat="1" applyFont="1" applyBorder="1"/>
    <xf numFmtId="4" fontId="27" fillId="0" borderId="4" xfId="8" applyNumberFormat="1" applyFont="1" applyBorder="1"/>
    <xf numFmtId="49" fontId="24" fillId="10" borderId="3" xfId="8" applyNumberFormat="1" applyFont="1" applyFill="1" applyBorder="1" applyAlignment="1">
      <alignment vertical="top"/>
    </xf>
    <xf numFmtId="0" fontId="28" fillId="10" borderId="2" xfId="8" applyFont="1" applyFill="1" applyBorder="1" applyAlignment="1">
      <alignment horizontal="left" vertical="top"/>
    </xf>
    <xf numFmtId="0" fontId="24" fillId="10" borderId="2" xfId="8" applyFont="1" applyFill="1" applyBorder="1" applyAlignment="1">
      <alignment horizontal="center" vertical="top"/>
    </xf>
    <xf numFmtId="164" fontId="24" fillId="10" borderId="2" xfId="8" applyNumberFormat="1" applyFont="1" applyFill="1" applyBorder="1" applyAlignment="1">
      <alignment horizontal="center" vertical="top"/>
    </xf>
    <xf numFmtId="0" fontId="24" fillId="10" borderId="2" xfId="8" applyFont="1" applyFill="1" applyBorder="1" applyAlignment="1">
      <alignment horizontal="center" vertical="top" wrapText="1"/>
    </xf>
    <xf numFmtId="168" fontId="24" fillId="10" borderId="4" xfId="8" applyNumberFormat="1" applyFont="1" applyFill="1" applyBorder="1" applyAlignment="1">
      <alignment horizontal="center" vertical="top"/>
    </xf>
    <xf numFmtId="0" fontId="24" fillId="10" borderId="5" xfId="8" applyFont="1" applyFill="1" applyBorder="1" applyAlignment="1">
      <alignment horizontal="center" vertical="top" wrapText="1"/>
    </xf>
    <xf numFmtId="0" fontId="29" fillId="0" borderId="0" xfId="8" applyFont="1"/>
    <xf numFmtId="4" fontId="25" fillId="0" borderId="4" xfId="8" applyNumberFormat="1" applyFont="1" applyBorder="1" applyAlignment="1">
      <alignment horizontal="right"/>
    </xf>
    <xf numFmtId="4" fontId="25" fillId="0" borderId="4" xfId="8" applyNumberFormat="1" applyFont="1" applyBorder="1"/>
    <xf numFmtId="2" fontId="25" fillId="0" borderId="4" xfId="8" applyNumberFormat="1" applyFont="1" applyBorder="1"/>
    <xf numFmtId="4" fontId="27" fillId="0" borderId="4" xfId="8" applyNumberFormat="1" applyFont="1" applyBorder="1" applyAlignment="1">
      <alignment horizontal="right"/>
    </xf>
    <xf numFmtId="0" fontId="28" fillId="0" borderId="4" xfId="8" applyFont="1" applyBorder="1" applyAlignment="1">
      <alignment horizontal="left" vertical="top"/>
    </xf>
    <xf numFmtId="0" fontId="24" fillId="0" borderId="4" xfId="8" applyFont="1" applyBorder="1" applyAlignment="1">
      <alignment horizontal="center" vertical="top"/>
    </xf>
    <xf numFmtId="164" fontId="24" fillId="0" borderId="4" xfId="8" applyNumberFormat="1" applyFont="1" applyBorder="1" applyAlignment="1">
      <alignment horizontal="center" vertical="top"/>
    </xf>
    <xf numFmtId="0" fontId="24" fillId="0" borderId="4" xfId="8" applyFont="1" applyBorder="1" applyAlignment="1">
      <alignment horizontal="center" vertical="top" wrapText="1"/>
    </xf>
    <xf numFmtId="0" fontId="31" fillId="0" borderId="0" xfId="8" applyFont="1" applyAlignment="1">
      <alignment horizontal="center"/>
    </xf>
    <xf numFmtId="164" fontId="31" fillId="0" borderId="0" xfId="8" applyNumberFormat="1" applyFont="1" applyAlignment="1">
      <alignment horizontal="center"/>
    </xf>
    <xf numFmtId="0" fontId="18" fillId="0" borderId="0" xfId="8" applyFont="1" applyAlignment="1">
      <alignment vertical="top"/>
    </xf>
    <xf numFmtId="0" fontId="18" fillId="0" borderId="4" xfId="6" applyFont="1" applyBorder="1" applyAlignment="1">
      <alignment horizontal="left" vertical="center"/>
    </xf>
    <xf numFmtId="168" fontId="25" fillId="0" borderId="4" xfId="8" applyNumberFormat="1" applyFont="1" applyBorder="1"/>
    <xf numFmtId="168" fontId="24" fillId="10" borderId="2" xfId="8" applyNumberFormat="1" applyFont="1" applyFill="1" applyBorder="1" applyAlignment="1">
      <alignment horizontal="center" vertical="top" wrapText="1"/>
    </xf>
    <xf numFmtId="168" fontId="25" fillId="0" borderId="4" xfId="8" applyNumberFormat="1" applyFont="1" applyBorder="1" applyAlignment="1">
      <alignment horizontal="right"/>
    </xf>
    <xf numFmtId="0" fontId="32" fillId="0" borderId="0" xfId="8" applyFont="1"/>
    <xf numFmtId="164" fontId="18" fillId="0" borderId="0" xfId="8" applyNumberFormat="1" applyFont="1"/>
    <xf numFmtId="4" fontId="33" fillId="0" borderId="4" xfId="8" applyNumberFormat="1" applyFont="1" applyBorder="1" applyAlignment="1">
      <alignment horizontal="right"/>
    </xf>
    <xf numFmtId="165" fontId="33" fillId="0" borderId="4" xfId="8" applyNumberFormat="1" applyFont="1" applyBorder="1" applyAlignment="1">
      <alignment horizontal="right"/>
    </xf>
    <xf numFmtId="165" fontId="24" fillId="10" borderId="4" xfId="8" applyNumberFormat="1" applyFont="1" applyFill="1" applyBorder="1" applyAlignment="1">
      <alignment horizontal="center" vertical="top"/>
    </xf>
    <xf numFmtId="0" fontId="15" fillId="0" borderId="0" xfId="6" applyFont="1" applyFill="1" applyBorder="1" applyAlignment="1">
      <alignment horizontal="center" vertical="center"/>
    </xf>
    <xf numFmtId="0" fontId="17" fillId="0" borderId="4" xfId="6" applyFont="1" applyFill="1" applyBorder="1" applyAlignment="1">
      <alignment horizontal="left" vertical="center"/>
    </xf>
    <xf numFmtId="0" fontId="14" fillId="0" borderId="0" xfId="6" applyFont="1" applyFill="1" applyBorder="1" applyAlignment="1">
      <alignment horizontal="left" vertical="center"/>
    </xf>
    <xf numFmtId="0" fontId="15" fillId="0" borderId="0" xfId="6" applyFont="1" applyFill="1" applyBorder="1" applyAlignment="1">
      <alignment horizontal="left" vertical="center"/>
    </xf>
    <xf numFmtId="0" fontId="0" fillId="0" borderId="4" xfId="0" applyBorder="1"/>
    <xf numFmtId="0" fontId="20" fillId="9" borderId="4" xfId="8" applyFont="1" applyFill="1" applyBorder="1" applyAlignment="1">
      <alignment horizontal="left" vertical="center"/>
    </xf>
    <xf numFmtId="0" fontId="21" fillId="0" borderId="5" xfId="8" applyFont="1" applyBorder="1" applyAlignment="1">
      <alignment horizontal="left" vertical="center"/>
    </xf>
    <xf numFmtId="0" fontId="22" fillId="0" borderId="5" xfId="8" applyFont="1" applyBorder="1" applyAlignment="1">
      <alignment horizontal="left" vertical="center"/>
    </xf>
    <xf numFmtId="0" fontId="22" fillId="9" borderId="5" xfId="8" applyFont="1" applyFill="1" applyBorder="1" applyAlignment="1">
      <alignment horizontal="left" vertical="center"/>
    </xf>
    <xf numFmtId="0" fontId="22" fillId="4" borderId="5" xfId="8" applyFont="1" applyFill="1" applyBorder="1" applyAlignment="1">
      <alignment horizontal="left" vertical="center" wrapText="1"/>
    </xf>
    <xf numFmtId="0" fontId="26" fillId="0" borderId="4" xfId="8" applyFont="1" applyBorder="1" applyAlignment="1">
      <alignment horizontal="left" vertical="center" wrapText="1"/>
    </xf>
    <xf numFmtId="0" fontId="21" fillId="9" borderId="5" xfId="8" applyFont="1" applyFill="1" applyBorder="1" applyAlignment="1">
      <alignment horizontal="left" vertical="center"/>
    </xf>
    <xf numFmtId="0" fontId="21" fillId="9" borderId="4" xfId="8" applyFont="1" applyFill="1" applyBorder="1" applyAlignment="1">
      <alignment horizontal="left" vertical="center"/>
    </xf>
    <xf numFmtId="0" fontId="21" fillId="0" borderId="4" xfId="8" applyFont="1" applyBorder="1" applyAlignment="1">
      <alignment horizontal="left" vertical="center" wrapText="1"/>
    </xf>
    <xf numFmtId="0" fontId="26" fillId="0" borderId="4" xfId="8" applyFont="1" applyBorder="1" applyAlignment="1">
      <alignment horizontal="left" vertical="center"/>
    </xf>
    <xf numFmtId="0" fontId="15" fillId="9" borderId="5" xfId="8" applyFont="1" applyFill="1" applyBorder="1" applyAlignment="1">
      <alignment horizontal="left" vertical="center"/>
    </xf>
    <xf numFmtId="164" fontId="24" fillId="10" borderId="2" xfId="8" applyNumberFormat="1" applyFont="1" applyFill="1" applyBorder="1" applyAlignment="1" applyProtection="1">
      <alignment horizontal="center" vertical="top"/>
      <protection locked="0"/>
    </xf>
    <xf numFmtId="164" fontId="25" fillId="11" borderId="4" xfId="8" applyNumberFormat="1" applyFont="1" applyFill="1" applyBorder="1" applyAlignment="1" applyProtection="1">
      <alignment horizontal="right"/>
      <protection locked="0"/>
    </xf>
    <xf numFmtId="4" fontId="25" fillId="11" borderId="4" xfId="8" applyNumberFormat="1" applyFont="1" applyFill="1" applyBorder="1" applyAlignment="1" applyProtection="1">
      <alignment horizontal="right"/>
      <protection locked="0"/>
    </xf>
    <xf numFmtId="164" fontId="25" fillId="11" borderId="6" xfId="8" applyNumberFormat="1" applyFont="1" applyFill="1" applyBorder="1" applyAlignment="1" applyProtection="1">
      <alignment horizontal="right"/>
      <protection locked="0"/>
    </xf>
  </cellXfs>
  <cellStyles count="22">
    <cellStyle name="Accent" xfId="1" xr:uid="{59200C39-2B01-4188-A830-B1930F7C4A59}"/>
    <cellStyle name="Accent 1" xfId="2" xr:uid="{57760E45-A652-44A2-B7C9-C56D1450BEE5}"/>
    <cellStyle name="Accent 2" xfId="3" xr:uid="{1FCFCC38-9950-4CBC-95C2-C43C01629F74}"/>
    <cellStyle name="Accent 3" xfId="4" xr:uid="{F48883AC-DD74-48B7-8307-F7D5EAC37538}"/>
    <cellStyle name="Bad" xfId="5" xr:uid="{DEA794A2-51A2-41AB-8EED-622C0625FB4E}"/>
    <cellStyle name="Default" xfId="6" xr:uid="{0D9F1353-52FD-4BFE-95DB-A9608E8A73C9}"/>
    <cellStyle name="Error" xfId="7" xr:uid="{F76CFFCA-5677-4487-9EA8-F95D9DD984F2}"/>
    <cellStyle name="Excel Built-in Explanatory Text" xfId="8" xr:uid="{DC2C7F58-FC0A-4359-8A1E-937F91D60C41}"/>
    <cellStyle name="Footnote" xfId="9" xr:uid="{52FB3CB0-A705-4F85-88CC-2533674D22BB}"/>
    <cellStyle name="Good" xfId="10" xr:uid="{8F1905A2-6E5B-437F-9F34-FEC6F844E680}"/>
    <cellStyle name="Heading" xfId="11" xr:uid="{2FAE48FB-F81C-4AFC-B301-3C0723E1C60E}"/>
    <cellStyle name="Heading 1" xfId="12" xr:uid="{E3E9F42B-0CC8-4A8D-94DE-FBC2E01A08C1}"/>
    <cellStyle name="Heading 2" xfId="13" xr:uid="{B0C26978-1576-4D3B-ADFC-CDDA0D92EA0D}"/>
    <cellStyle name="Hyperlink" xfId="14" xr:uid="{EE98EF80-5285-4690-A915-5EDF7FB79C71}"/>
    <cellStyle name="Neutral" xfId="15" xr:uid="{1618C9E4-296F-418C-8AAF-42DEBF4671BC}"/>
    <cellStyle name="Normální" xfId="0" builtinId="0" customBuiltin="1"/>
    <cellStyle name="Note" xfId="16" xr:uid="{63A7058D-0947-4DE5-A42B-0DA977061FD4}"/>
    <cellStyle name="Result" xfId="17" xr:uid="{8350ABB0-BE68-47C2-B7B4-B514CDB0F4AF}"/>
    <cellStyle name="Result2" xfId="18" xr:uid="{D995B35E-A940-4402-A30F-6F7EB221BF51}"/>
    <cellStyle name="Status" xfId="19" xr:uid="{36E46E27-4CAB-478C-AC29-8F5C3D9CFEAD}"/>
    <cellStyle name="Text" xfId="20" xr:uid="{6A47EBC0-68E6-4202-825D-A1D725177679}"/>
    <cellStyle name="Warning" xfId="21" xr:uid="{C7CC9FB2-B4B0-46F0-83DC-8D9BDB53E4FF}"/>
  </cellStyles>
  <dxfs count="14">
    <dxf>
      <fill>
        <patternFill patternType="solid">
          <fgColor indexed="64"/>
          <bgColor theme="4" tint="0.59999389629810485"/>
        </patternFill>
      </fill>
      <protection locked="0" hidden="0"/>
    </dxf>
    <dxf>
      <border outline="0">
        <left style="thin">
          <color rgb="FF000000"/>
        </left>
      </border>
    </dxf>
    <dxf>
      <border outline="0">
        <right style="thin">
          <color rgb="FF000000"/>
        </right>
      </border>
    </dxf>
    <dxf>
      <fill>
        <patternFill patternType="solid">
          <fgColor indexed="64"/>
          <bgColor theme="4" tint="0.59999389629810485"/>
        </patternFill>
      </fill>
      <protection locked="0" hidden="0"/>
    </dxf>
    <dxf>
      <border outline="0">
        <left style="thin">
          <color rgb="FF000000"/>
        </left>
      </border>
    </dxf>
    <dxf>
      <border outline="0">
        <right style="thin">
          <color rgb="FF000000"/>
        </right>
      </border>
    </dxf>
    <dxf>
      <font>
        <b/>
        <i/>
        <u/>
        <color rgb="FF000000"/>
        <family val="2"/>
        <charset val="238"/>
      </font>
      <numFmt numFmtId="164" formatCode="#,##0.00&quot; &quot;[$Kč-405];[Red]&quot;-&quot;#,##0.00&quot; &quot;[$Kč-405]"/>
    </dxf>
    <dxf>
      <font>
        <b/>
        <i/>
        <u/>
        <color rgb="FF000000"/>
        <family val="2"/>
        <charset val="238"/>
      </font>
      <numFmt numFmtId="164" formatCode="#,##0.00&quot; &quot;[$Kč-405];[Red]&quot;-&quot;#,##0.00&quot; &quot;[$Kč-405]"/>
    </dxf>
    <dxf>
      <font>
        <b/>
        <i/>
        <u/>
        <color rgb="FF000000"/>
        <family val="2"/>
        <charset val="238"/>
      </font>
      <numFmt numFmtId="164" formatCode="#,##0.00&quot; &quot;[$Kč-405];[Red]&quot;-&quot;#,##0.00&quot; &quot;[$Kč-405]"/>
    </dxf>
    <dxf>
      <font>
        <b/>
        <i/>
        <u/>
        <color rgb="FF000000"/>
        <family val="2"/>
        <charset val="238"/>
      </font>
    </dxf>
    <dxf>
      <font>
        <b/>
        <i/>
        <u/>
        <color rgb="FF000000"/>
        <family val="2"/>
        <charset val="238"/>
      </font>
      <numFmt numFmtId="164" formatCode="#,##0.00&quot; &quot;[$Kč-405];[Red]&quot;-&quot;#,##0.00&quot; &quot;[$Kč-405]"/>
    </dxf>
    <dxf>
      <font>
        <b/>
        <i/>
        <u/>
        <color rgb="FF000000"/>
        <family val="2"/>
        <charset val="238"/>
      </font>
    </dxf>
    <dxf>
      <font>
        <b/>
        <i/>
        <u/>
        <color rgb="FF000000"/>
        <family val="2"/>
        <charset val="238"/>
      </font>
      <numFmt numFmtId="164" formatCode="#,##0.00&quot; &quot;[$Kč-405];[Red]&quot;-&quot;#,##0.00&quot; &quot;[$Kč-405]"/>
    </dxf>
    <dxf>
      <font>
        <b/>
        <i/>
        <u/>
        <color rgb="FF000000"/>
        <family val="2"/>
        <charset val="238"/>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1AD948A0-257C-4BD7-9B4E-08820A1D9808}" name="__Anonymous_Sheet_DB__2" displayName="__Anonymous_Sheet_DB__2" ref="B10:H10" headerRowCount="0" totalsRowShown="0">
  <sortState xmlns:xlrd2="http://schemas.microsoft.com/office/spreadsheetml/2017/richdata2" ref="B10:H10">
    <sortCondition ref="B10"/>
  </sortState>
  <tableColumns count="7">
    <tableColumn id="1" xr3:uid="{CDE1D809-839E-4CB8-9465-64656D7D6108}" name="Sloupec1"/>
    <tableColumn id="2" xr3:uid="{C4FE9383-D065-4F4C-A383-92120DB07C54}" name="Sloupec2"/>
    <tableColumn id="3" xr3:uid="{23D5BFE1-A90D-4B2E-974F-C916EC40979F}" name="Sloupec3" dataDxfId="2"/>
    <tableColumn id="4" xr3:uid="{560B06A0-B468-4E95-9D35-9DCB1F76F9D9}" name="Sloupec4" dataDxfId="0"/>
    <tableColumn id="5" xr3:uid="{C2C37C02-27B6-438F-8AC4-DD273D85432F}" name="Sloupec5" dataDxfId="1"/>
    <tableColumn id="6" xr3:uid="{5C53C792-4C27-41D7-B3C5-C4393124411A}" name="Sloupec6"/>
    <tableColumn id="7" xr3:uid="{284622C7-ECC6-40A1-9087-CAC7E6B6FFD7}" name="Sloupec7"/>
  </tableColumns>
  <tableStyleInfo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69EE04D6-A295-442D-9746-3AEFCE0256CD}" name="__Anonymous_Sheet_DB__5" displayName="__Anonymous_Sheet_DB__5" ref="B26:F39" headerRowCount="0" totalsRowShown="0">
  <sortState xmlns:xlrd2="http://schemas.microsoft.com/office/spreadsheetml/2017/richdata2" ref="B26:F39">
    <sortCondition ref="B26:B39"/>
  </sortState>
  <tableColumns count="5">
    <tableColumn id="1" xr3:uid="{133DAA51-2BBB-42D3-8290-C6E71803DB97}" name="Sloupec1"/>
    <tableColumn id="2" xr3:uid="{DFAD5C41-A71B-4EC9-BE3A-9406E8A906A1}" name="Sloupec2"/>
    <tableColumn id="3" xr3:uid="{9E42AE5F-52AD-43F3-8ECE-9F7976037CEF}" name="Sloupec3" dataDxfId="5"/>
    <tableColumn id="4" xr3:uid="{DCBDBA91-93E6-4EEF-99B9-CF998C8C50C1}" name="Sloupec4" dataDxfId="3"/>
    <tableColumn id="5" xr3:uid="{52DC2F5E-DB3F-47C3-B7AA-E0B0F78DFBE0}" name="Sloupec5" dataDxfId="4"/>
  </tableColumns>
  <tableStyleInfo showFirstColumn="0" showLastColumn="0" showRowStripes="1" showColumnStripes="0"/>
</table>
</file>

<file path=xl/theme/theme1.xml><?xml version="1.0" encoding="utf-8"?>
<a:theme xmlns:a="http://schemas.openxmlformats.org/drawingml/2006/main" name="Moti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48A506-2B78-46B2-841F-8C83DBA9A1DC}">
  <sheetPr>
    <pageSetUpPr fitToPage="1"/>
  </sheetPr>
  <dimension ref="A2:BL24"/>
  <sheetViews>
    <sheetView view="pageBreakPreview" zoomScaleNormal="100" zoomScaleSheetLayoutView="100" workbookViewId="0">
      <selection activeCell="C33" sqref="C33"/>
    </sheetView>
  </sheetViews>
  <sheetFormatPr defaultRowHeight="14.25"/>
  <cols>
    <col min="1" max="5" width="11.85546875" style="1" customWidth="1"/>
    <col min="6" max="6" width="10" style="1" customWidth="1"/>
    <col min="7" max="7" width="17.42578125" style="1" customWidth="1"/>
    <col min="8" max="64" width="11.85546875" style="2" customWidth="1"/>
  </cols>
  <sheetData>
    <row r="2" spans="1:7">
      <c r="A2" s="66" t="s">
        <v>0</v>
      </c>
      <c r="B2" s="66"/>
      <c r="C2" s="66"/>
      <c r="D2" s="66"/>
    </row>
    <row r="3" spans="1:7" ht="15">
      <c r="A3" s="67" t="s">
        <v>1</v>
      </c>
      <c r="B3" s="67"/>
      <c r="C3" s="67"/>
      <c r="D3" s="67"/>
      <c r="E3" s="67"/>
      <c r="F3" s="67"/>
      <c r="G3" s="67"/>
    </row>
    <row r="4" spans="1:7" ht="15">
      <c r="A4" s="67" t="s">
        <v>2</v>
      </c>
      <c r="B4" s="67"/>
      <c r="C4" s="67"/>
      <c r="D4" s="67"/>
      <c r="E4" s="67"/>
      <c r="F4" s="67"/>
      <c r="G4" s="67"/>
    </row>
    <row r="5" spans="1:7" ht="15">
      <c r="A5" s="3"/>
      <c r="B5" s="3"/>
      <c r="C5" s="3"/>
      <c r="D5" s="3"/>
      <c r="E5" s="4"/>
      <c r="F5" s="4"/>
      <c r="G5" s="4"/>
    </row>
    <row r="6" spans="1:7">
      <c r="A6" s="66" t="s">
        <v>3</v>
      </c>
      <c r="B6" s="66"/>
      <c r="C6" s="66"/>
      <c r="D6" s="66"/>
    </row>
    <row r="7" spans="1:7" ht="15">
      <c r="A7" s="67" t="s">
        <v>4</v>
      </c>
      <c r="B7" s="67"/>
      <c r="C7" s="67"/>
      <c r="D7" s="67"/>
    </row>
    <row r="8" spans="1:7" ht="15">
      <c r="A8" s="3"/>
      <c r="B8" s="3"/>
      <c r="C8" s="3"/>
      <c r="D8" s="3"/>
    </row>
    <row r="9" spans="1:7">
      <c r="A9" s="1" t="s">
        <v>5</v>
      </c>
      <c r="B9" s="66" t="s">
        <v>6</v>
      </c>
      <c r="C9" s="66"/>
      <c r="D9" s="66"/>
      <c r="E9" s="1" t="s">
        <v>7</v>
      </c>
      <c r="F9" s="66" t="s">
        <v>8</v>
      </c>
      <c r="G9" s="66"/>
    </row>
    <row r="11" spans="1:7">
      <c r="A11" s="2"/>
      <c r="B11" s="2"/>
      <c r="C11" s="2"/>
      <c r="D11" s="2"/>
      <c r="E11" s="2"/>
      <c r="F11" s="2"/>
      <c r="G11" s="2"/>
    </row>
    <row r="12" spans="1:7" ht="15">
      <c r="A12" s="64" t="s">
        <v>9</v>
      </c>
      <c r="B12" s="64"/>
      <c r="C12" s="64"/>
      <c r="D12" s="64"/>
      <c r="E12" s="64"/>
      <c r="F12" s="64"/>
      <c r="G12" s="64"/>
    </row>
    <row r="13" spans="1:7">
      <c r="A13" s="5" t="str">
        <f>VODP!C5</f>
        <v>Vodovodní přípojka a rozvody po pozemku</v>
      </c>
      <c r="B13" s="5"/>
      <c r="C13" s="5"/>
      <c r="D13" s="5"/>
      <c r="E13" s="5"/>
      <c r="F13" s="5"/>
      <c r="G13" s="6">
        <f>VODP!F41</f>
        <v>0</v>
      </c>
    </row>
    <row r="14" spans="1:7">
      <c r="A14" s="5" t="str">
        <f>SKAN!C5</f>
        <v>Přípojka splaškové kanalizace a rozvody po pozemku</v>
      </c>
      <c r="B14" s="5"/>
      <c r="C14" s="5"/>
      <c r="D14" s="5"/>
      <c r="E14" s="5"/>
      <c r="F14" s="5"/>
      <c r="G14" s="6">
        <f>SKAN!F44</f>
        <v>0</v>
      </c>
    </row>
    <row r="15" spans="1:7">
      <c r="A15" s="5" t="str">
        <f>DKAN!C5</f>
        <v>Přípojka dešťové kanalizace a rozvody po pozemku</v>
      </c>
      <c r="B15" s="5"/>
      <c r="C15" s="5"/>
      <c r="D15" s="5"/>
      <c r="E15" s="5"/>
      <c r="F15" s="5"/>
      <c r="G15" s="6">
        <f>DKAN!F64</f>
        <v>0</v>
      </c>
    </row>
    <row r="16" spans="1:7">
      <c r="A16" s="5" t="str">
        <f>'ZTI - VNITŘNÍ VODOVOD'!C5</f>
        <v>Zdravotně technické instalace</v>
      </c>
      <c r="B16" s="5"/>
      <c r="C16" s="5" t="str">
        <f>'ZTI - VNITŘNÍ VODOVOD'!C6</f>
        <v>vnitřní vodovod</v>
      </c>
      <c r="D16" s="5"/>
      <c r="E16" s="5"/>
      <c r="F16" s="5"/>
      <c r="G16" s="6">
        <f>'ZTI - VNITŘNÍ VODOVOD'!F87</f>
        <v>0</v>
      </c>
    </row>
    <row r="17" spans="1:7">
      <c r="A17" s="5" t="str">
        <f>'ZTI - VNITŘNÍ KANALIZACE'!C5</f>
        <v>Zdravotně technické instalace</v>
      </c>
      <c r="B17" s="5"/>
      <c r="C17" s="5" t="str">
        <f>'ZTI - VNITŘNÍ KANALIZACE'!C6</f>
        <v>vnitřní kanalizace</v>
      </c>
      <c r="D17" s="5"/>
      <c r="E17" s="5"/>
      <c r="F17" s="5"/>
      <c r="G17" s="6">
        <f>'ZTI - VNITŘNÍ KANALIZACE'!F66</f>
        <v>0</v>
      </c>
    </row>
    <row r="18" spans="1:7">
      <c r="A18" s="2"/>
      <c r="B18" s="2"/>
      <c r="C18" s="2"/>
      <c r="D18" s="2"/>
      <c r="E18" s="2"/>
      <c r="F18" s="2"/>
      <c r="G18" s="2"/>
    </row>
    <row r="19" spans="1:7">
      <c r="A19" s="2"/>
      <c r="B19" s="2"/>
      <c r="C19" s="2"/>
      <c r="D19" s="2"/>
      <c r="E19" s="2"/>
      <c r="F19" s="2"/>
      <c r="G19" s="2"/>
    </row>
    <row r="20" spans="1:7">
      <c r="A20" s="7"/>
      <c r="B20" s="7"/>
      <c r="C20" s="7"/>
      <c r="D20" s="7"/>
      <c r="E20" s="7"/>
      <c r="F20" s="8"/>
      <c r="G20" s="7"/>
    </row>
    <row r="21" spans="1:7" ht="15">
      <c r="A21" s="9"/>
      <c r="B21" s="10" t="s">
        <v>16</v>
      </c>
      <c r="C21" s="10"/>
      <c r="D21" s="10"/>
      <c r="E21" s="10"/>
      <c r="F21" s="11"/>
      <c r="G21" s="11">
        <f>SUM(G13:G17)</f>
        <v>0</v>
      </c>
    </row>
    <row r="23" spans="1:7">
      <c r="A23" s="65" t="s">
        <v>17</v>
      </c>
      <c r="B23" s="65"/>
      <c r="C23" s="65"/>
      <c r="D23" s="65"/>
      <c r="E23" s="65"/>
      <c r="F23" s="65"/>
      <c r="G23" s="65"/>
    </row>
    <row r="24" spans="1:7">
      <c r="A24" s="65" t="s">
        <v>18</v>
      </c>
      <c r="B24" s="65"/>
      <c r="C24" s="65"/>
      <c r="D24" s="65"/>
      <c r="E24" s="65"/>
      <c r="F24" s="65"/>
      <c r="G24" s="65"/>
    </row>
  </sheetData>
  <sheetProtection algorithmName="SHA-512" hashValue="BOWJoJJz0WyQICBUiZy+nPqiz0gCIRPUTlb8QyYFt2EoylLV2sbxGpwVNnyPvbkATK/yljLHezhmP1o9CaKocA==" saltValue="JA+FncCWRRmBimim9VLYBg==" spinCount="100000" sheet="1" objects="1" scenarios="1"/>
  <mergeCells count="10">
    <mergeCell ref="A12:G12"/>
    <mergeCell ref="A23:G23"/>
    <mergeCell ref="A24:G24"/>
    <mergeCell ref="A2:D2"/>
    <mergeCell ref="A3:G3"/>
    <mergeCell ref="A4:G4"/>
    <mergeCell ref="A6:D6"/>
    <mergeCell ref="A7:D7"/>
    <mergeCell ref="B9:D9"/>
    <mergeCell ref="F9:G9"/>
  </mergeCells>
  <pageMargins left="0.78740157480314954" right="0.78740157480314954" top="1.1814960629921258" bottom="1.1814960629921258" header="0.88622047244094482" footer="0.88622047244094482"/>
  <pageSetup paperSize="9" fitToHeight="0" pageOrder="overThenDown" orientation="portrait" useFirstPageNumber="1"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DD7F70-32D0-49F6-8D15-5453608D866C}">
  <sheetPr>
    <pageSetUpPr fitToPage="1"/>
  </sheetPr>
  <dimension ref="A1:AMJ42"/>
  <sheetViews>
    <sheetView view="pageBreakPreview" topLeftCell="A31" zoomScale="145" zoomScaleNormal="170" zoomScaleSheetLayoutView="145" workbookViewId="0">
      <selection activeCell="C33" sqref="C33"/>
    </sheetView>
  </sheetViews>
  <sheetFormatPr defaultRowHeight="14.25"/>
  <cols>
    <col min="1" max="1" width="4" style="12" customWidth="1"/>
    <col min="2" max="2" width="39.7109375" style="12" customWidth="1"/>
    <col min="3" max="3" width="5.140625" style="12" customWidth="1"/>
    <col min="4" max="4" width="8.28515625" style="20" customWidth="1"/>
    <col min="5" max="5" width="9.5703125" style="12" customWidth="1"/>
    <col min="6" max="6" width="13.5703125" style="12" customWidth="1"/>
    <col min="7" max="7" width="11.140625" style="12" customWidth="1"/>
    <col min="8" max="8" width="11" style="12" customWidth="1"/>
    <col min="9" max="9" width="10.7109375" style="12" customWidth="1"/>
    <col min="10" max="10" width="10.140625" style="12" customWidth="1"/>
    <col min="11" max="15" width="12" style="12" customWidth="1"/>
    <col min="16" max="17" width="8.7109375" style="2" customWidth="1"/>
    <col min="18" max="64" width="8.7109375" style="12" customWidth="1"/>
    <col min="65" max="1024" width="8.7109375" style="2" customWidth="1"/>
  </cols>
  <sheetData>
    <row r="1" spans="1:20" ht="14.25" customHeight="1">
      <c r="B1" s="13"/>
      <c r="C1" s="13"/>
      <c r="D1" s="14"/>
      <c r="E1" s="13"/>
      <c r="F1" s="13"/>
    </row>
    <row r="2" spans="1:20" ht="14.25" customHeight="1">
      <c r="A2" s="69" t="s">
        <v>19</v>
      </c>
      <c r="B2" s="69"/>
      <c r="C2" s="69"/>
      <c r="D2" s="69"/>
      <c r="E2" s="69"/>
      <c r="F2" s="69"/>
      <c r="G2" s="69"/>
      <c r="H2" s="69"/>
      <c r="I2" s="69"/>
      <c r="J2" s="69"/>
    </row>
    <row r="3" spans="1:20" ht="15">
      <c r="A3" s="15"/>
      <c r="B3" s="16" t="s">
        <v>20</v>
      </c>
      <c r="C3" s="70" t="str">
        <f>KL!A3</f>
        <v>RADNICE ÚMČ Brno – Útěchov</v>
      </c>
      <c r="D3" s="70"/>
      <c r="E3" s="70"/>
      <c r="F3" s="70"/>
      <c r="G3" s="70"/>
      <c r="H3" s="70"/>
      <c r="I3" s="70"/>
      <c r="J3" s="70"/>
    </row>
    <row r="4" spans="1:20" ht="15">
      <c r="A4" s="15"/>
      <c r="B4" s="16"/>
      <c r="C4" s="71" t="str">
        <f>KL!A4</f>
        <v>p.č. 65/3, v k.ú. Útěchov u Brna [775550]</v>
      </c>
      <c r="D4" s="71"/>
      <c r="E4" s="71"/>
      <c r="F4" s="71"/>
      <c r="G4" s="71"/>
      <c r="H4" s="71"/>
      <c r="I4" s="71"/>
      <c r="J4" s="71"/>
    </row>
    <row r="5" spans="1:20" ht="15">
      <c r="A5" s="17"/>
      <c r="B5" s="18" t="s">
        <v>21</v>
      </c>
      <c r="C5" s="72" t="s">
        <v>10</v>
      </c>
      <c r="D5" s="72"/>
      <c r="E5" s="72"/>
      <c r="F5" s="72"/>
      <c r="G5" s="72"/>
      <c r="H5" s="72"/>
      <c r="I5" s="72"/>
      <c r="J5" s="72"/>
    </row>
    <row r="6" spans="1:20">
      <c r="A6" s="19"/>
    </row>
    <row r="7" spans="1:20" ht="24">
      <c r="A7" s="21" t="s">
        <v>22</v>
      </c>
      <c r="B7" s="22" t="s">
        <v>23</v>
      </c>
      <c r="C7" s="22" t="s">
        <v>24</v>
      </c>
      <c r="D7" s="22" t="s">
        <v>25</v>
      </c>
      <c r="E7" s="23" t="s">
        <v>26</v>
      </c>
      <c r="F7" s="23" t="s">
        <v>27</v>
      </c>
      <c r="G7" s="24" t="s">
        <v>28</v>
      </c>
      <c r="H7" s="24" t="s">
        <v>29</v>
      </c>
      <c r="I7" s="24"/>
      <c r="J7" s="24"/>
      <c r="S7" s="2"/>
      <c r="T7" s="25"/>
    </row>
    <row r="8" spans="1:20" ht="15">
      <c r="A8" s="26"/>
      <c r="B8" s="73" t="s">
        <v>30</v>
      </c>
      <c r="C8" s="73"/>
      <c r="D8" s="73"/>
      <c r="E8" s="73"/>
      <c r="F8" s="73"/>
      <c r="G8" s="73"/>
      <c r="H8" s="73"/>
      <c r="I8" s="73"/>
      <c r="J8" s="73"/>
      <c r="K8" s="2"/>
      <c r="L8" s="2"/>
      <c r="N8" s="2"/>
      <c r="O8" s="2"/>
      <c r="T8" s="25"/>
    </row>
    <row r="9" spans="1:20">
      <c r="A9" s="68"/>
      <c r="B9" s="68"/>
      <c r="C9" s="68"/>
      <c r="D9" s="68"/>
      <c r="E9" s="68"/>
      <c r="F9" s="68"/>
      <c r="G9" s="68"/>
      <c r="H9" s="68"/>
      <c r="I9" s="68"/>
      <c r="J9" s="68"/>
      <c r="K9" s="2"/>
      <c r="L9" s="2"/>
      <c r="N9" s="2"/>
      <c r="O9" s="2"/>
      <c r="T9" s="25"/>
    </row>
    <row r="10" spans="1:20">
      <c r="A10" s="28"/>
      <c r="B10" s="29" t="s">
        <v>192</v>
      </c>
      <c r="C10" s="30" t="s">
        <v>32</v>
      </c>
      <c r="D10" s="31">
        <v>28.116</v>
      </c>
      <c r="E10" s="81">
        <v>0</v>
      </c>
      <c r="F10" s="32">
        <f>ROUNDUP(D10*E10,1)</f>
        <v>0</v>
      </c>
      <c r="G10" s="33">
        <v>1.4999999999999999E-4</v>
      </c>
      <c r="H10" s="34">
        <f>D10*G10</f>
        <v>4.2173999999999996E-3</v>
      </c>
      <c r="I10" s="33"/>
      <c r="J10" s="35"/>
      <c r="K10" s="2"/>
    </row>
    <row r="11" spans="1:20" ht="15.75">
      <c r="A11" s="36"/>
      <c r="B11" s="37" t="str">
        <f>CONCATENATE(B8," - ","CELKEM")</f>
        <v>POTRUBÍ - CELKEM</v>
      </c>
      <c r="C11" s="38"/>
      <c r="D11" s="38"/>
      <c r="E11" s="39"/>
      <c r="F11" s="23">
        <f>SUM(F10:F10)</f>
        <v>0</v>
      </c>
      <c r="G11" s="40"/>
      <c r="H11" s="41">
        <f>SUM(H10:H10)</f>
        <v>4.2173999999999996E-3</v>
      </c>
      <c r="I11" s="40"/>
      <c r="J11" s="42"/>
      <c r="K11" s="2"/>
      <c r="L11" s="43"/>
      <c r="M11" s="43"/>
      <c r="N11" s="43"/>
      <c r="O11" s="43"/>
    </row>
    <row r="12" spans="1:20" ht="15">
      <c r="A12" s="26"/>
      <c r="B12" s="73" t="s">
        <v>33</v>
      </c>
      <c r="C12" s="73"/>
      <c r="D12" s="73"/>
      <c r="E12" s="73"/>
      <c r="F12" s="73"/>
      <c r="G12" s="73"/>
      <c r="H12" s="73"/>
      <c r="I12" s="73"/>
      <c r="J12" s="73"/>
      <c r="K12" s="2"/>
    </row>
    <row r="13" spans="1:20" ht="22.5">
      <c r="A13" s="28"/>
      <c r="B13" s="29" t="s">
        <v>34</v>
      </c>
      <c r="C13" s="30" t="s">
        <v>32</v>
      </c>
      <c r="D13" s="44">
        <v>28.116</v>
      </c>
      <c r="E13" s="81">
        <v>0</v>
      </c>
      <c r="F13" s="32">
        <f t="shared" ref="F13:F18" si="0">ROUNDUP(D13*E13,1)</f>
        <v>0</v>
      </c>
      <c r="G13" s="33"/>
      <c r="H13" s="34"/>
      <c r="I13" s="33"/>
      <c r="J13" s="45"/>
    </row>
    <row r="14" spans="1:20">
      <c r="A14" s="28"/>
      <c r="B14" s="29" t="s">
        <v>35</v>
      </c>
      <c r="C14" s="30" t="s">
        <v>32</v>
      </c>
      <c r="D14" s="44">
        <v>28.116</v>
      </c>
      <c r="E14" s="81">
        <v>0</v>
      </c>
      <c r="F14" s="32">
        <f t="shared" si="0"/>
        <v>0</v>
      </c>
      <c r="G14" s="33"/>
      <c r="H14" s="34"/>
      <c r="I14" s="33"/>
      <c r="J14" s="45"/>
    </row>
    <row r="15" spans="1:20">
      <c r="A15" s="28"/>
      <c r="B15" s="29" t="s">
        <v>36</v>
      </c>
      <c r="C15" s="30" t="s">
        <v>37</v>
      </c>
      <c r="D15" s="44">
        <v>1</v>
      </c>
      <c r="E15" s="81">
        <v>0</v>
      </c>
      <c r="F15" s="32">
        <f t="shared" si="0"/>
        <v>0</v>
      </c>
      <c r="G15" s="33"/>
      <c r="H15" s="45"/>
      <c r="I15" s="33"/>
      <c r="J15" s="45"/>
    </row>
    <row r="16" spans="1:20">
      <c r="A16" s="28"/>
      <c r="B16" s="29" t="s">
        <v>38</v>
      </c>
      <c r="C16" s="30" t="s">
        <v>39</v>
      </c>
      <c r="D16" s="44">
        <v>1</v>
      </c>
      <c r="E16" s="81">
        <v>0</v>
      </c>
      <c r="F16" s="32">
        <f t="shared" si="0"/>
        <v>0</v>
      </c>
      <c r="G16" s="33"/>
      <c r="H16" s="34"/>
      <c r="I16" s="33"/>
      <c r="J16" s="45"/>
    </row>
    <row r="17" spans="1:18">
      <c r="A17" s="28"/>
      <c r="B17" s="29" t="s">
        <v>40</v>
      </c>
      <c r="C17" s="30" t="s">
        <v>41</v>
      </c>
      <c r="D17" s="44">
        <v>1</v>
      </c>
      <c r="E17" s="81">
        <v>0</v>
      </c>
      <c r="F17" s="32">
        <f t="shared" si="0"/>
        <v>0</v>
      </c>
      <c r="G17" s="33">
        <v>0.19</v>
      </c>
      <c r="H17" s="34">
        <f>D17*G17</f>
        <v>0.19</v>
      </c>
      <c r="I17" s="33"/>
      <c r="J17" s="45"/>
      <c r="O17" s="2"/>
      <c r="R17" s="2"/>
    </row>
    <row r="18" spans="1:18" ht="20.45" customHeight="1">
      <c r="A18" s="28"/>
      <c r="B18" s="29" t="s">
        <v>42</v>
      </c>
      <c r="C18" s="30" t="s">
        <v>41</v>
      </c>
      <c r="D18" s="44">
        <v>1</v>
      </c>
      <c r="E18" s="81">
        <v>0</v>
      </c>
      <c r="F18" s="32">
        <f t="shared" si="0"/>
        <v>0</v>
      </c>
      <c r="G18" s="33"/>
      <c r="H18" s="34"/>
      <c r="I18" s="33"/>
      <c r="J18" s="45"/>
      <c r="N18" s="2"/>
      <c r="O18" s="2"/>
      <c r="R18" s="2"/>
    </row>
    <row r="19" spans="1:18" ht="15.75">
      <c r="A19" s="36"/>
      <c r="B19" s="37" t="str">
        <f>CONCATENATE(B12," - ","CELKEM")</f>
        <v>VYBAVENÍ - CELKEM</v>
      </c>
      <c r="C19" s="38"/>
      <c r="D19" s="38"/>
      <c r="E19" s="39"/>
      <c r="F19" s="23">
        <f>SUM(F13:F18)</f>
        <v>0</v>
      </c>
      <c r="G19" s="40"/>
      <c r="H19" s="41">
        <f>SUM(H13:H18)</f>
        <v>0.19</v>
      </c>
      <c r="I19" s="40"/>
      <c r="J19" s="42"/>
    </row>
    <row r="20" spans="1:18" ht="15">
      <c r="A20" s="26"/>
      <c r="B20" s="73" t="s">
        <v>43</v>
      </c>
      <c r="C20" s="73"/>
      <c r="D20" s="73"/>
      <c r="E20" s="73"/>
      <c r="F20" s="73"/>
      <c r="G20" s="73"/>
      <c r="H20" s="73"/>
      <c r="I20" s="73"/>
      <c r="J20" s="73"/>
    </row>
    <row r="21" spans="1:18">
      <c r="A21" s="74" t="s">
        <v>44</v>
      </c>
      <c r="B21" s="74"/>
      <c r="C21" s="74"/>
      <c r="D21" s="74"/>
      <c r="E21" s="74"/>
      <c r="F21" s="74"/>
      <c r="G21" s="74"/>
      <c r="H21" s="74"/>
      <c r="I21" s="74"/>
      <c r="J21" s="74"/>
      <c r="O21" s="2"/>
      <c r="R21" s="2"/>
    </row>
    <row r="22" spans="1:18">
      <c r="A22" s="28"/>
      <c r="B22" s="29" t="s">
        <v>45</v>
      </c>
      <c r="C22" s="30" t="s">
        <v>46</v>
      </c>
      <c r="D22" s="44">
        <v>21.087</v>
      </c>
      <c r="E22" s="81">
        <v>0</v>
      </c>
      <c r="F22" s="32">
        <f t="shared" ref="F22:F33" si="1">D22*E22</f>
        <v>0</v>
      </c>
      <c r="G22" s="33"/>
      <c r="H22" s="34"/>
      <c r="I22" s="33"/>
      <c r="J22" s="45"/>
    </row>
    <row r="23" spans="1:18">
      <c r="A23" s="28"/>
      <c r="B23" s="29" t="s">
        <v>47</v>
      </c>
      <c r="C23" s="30" t="s">
        <v>46</v>
      </c>
      <c r="D23" s="44">
        <v>21.087</v>
      </c>
      <c r="E23" s="81">
        <v>0</v>
      </c>
      <c r="F23" s="32">
        <f t="shared" si="1"/>
        <v>0</v>
      </c>
      <c r="G23" s="33"/>
      <c r="H23" s="34"/>
      <c r="I23" s="33"/>
      <c r="J23" s="45"/>
    </row>
    <row r="24" spans="1:18">
      <c r="A24" s="28"/>
      <c r="B24" s="29" t="s">
        <v>48</v>
      </c>
      <c r="C24" s="30" t="s">
        <v>49</v>
      </c>
      <c r="D24" s="44">
        <v>96.371200000000002</v>
      </c>
      <c r="E24" s="81">
        <v>0</v>
      </c>
      <c r="F24" s="32">
        <f t="shared" si="1"/>
        <v>0</v>
      </c>
      <c r="G24" s="33">
        <v>8.4999999999999995E-4</v>
      </c>
      <c r="H24" s="34">
        <f>D24*G24</f>
        <v>8.1915519999999992E-2</v>
      </c>
      <c r="I24" s="33"/>
      <c r="J24" s="45"/>
    </row>
    <row r="25" spans="1:18">
      <c r="A25" s="28"/>
      <c r="B25" s="29" t="s">
        <v>50</v>
      </c>
      <c r="C25" s="30" t="s">
        <v>49</v>
      </c>
      <c r="D25" s="44">
        <v>96.371200000000002</v>
      </c>
      <c r="E25" s="81">
        <v>0</v>
      </c>
      <c r="F25" s="32">
        <f t="shared" si="1"/>
        <v>0</v>
      </c>
      <c r="G25" s="33"/>
      <c r="H25" s="34"/>
      <c r="I25" s="33"/>
      <c r="J25" s="45"/>
    </row>
    <row r="26" spans="1:18">
      <c r="A26" s="28"/>
      <c r="B26" s="29" t="s">
        <v>51</v>
      </c>
      <c r="C26" s="30" t="s">
        <v>49</v>
      </c>
      <c r="D26" s="44">
        <v>0</v>
      </c>
      <c r="E26" s="81">
        <v>0</v>
      </c>
      <c r="F26" s="32">
        <f t="shared" si="1"/>
        <v>0</v>
      </c>
      <c r="G26" s="33"/>
      <c r="H26" s="34"/>
      <c r="I26" s="33"/>
      <c r="J26" s="45"/>
    </row>
    <row r="27" spans="1:18">
      <c r="A27" s="28"/>
      <c r="B27" s="29" t="s">
        <v>52</v>
      </c>
      <c r="C27" s="30" t="s">
        <v>46</v>
      </c>
      <c r="D27" s="44">
        <v>21.087</v>
      </c>
      <c r="E27" s="81">
        <v>0</v>
      </c>
      <c r="F27" s="32">
        <f t="shared" si="1"/>
        <v>0</v>
      </c>
      <c r="G27" s="33"/>
      <c r="H27" s="34"/>
      <c r="I27" s="33"/>
      <c r="J27" s="45"/>
    </row>
    <row r="28" spans="1:18">
      <c r="A28" s="28"/>
      <c r="B28" s="29" t="s">
        <v>53</v>
      </c>
      <c r="C28" s="30" t="s">
        <v>46</v>
      </c>
      <c r="D28" s="44">
        <v>13.535428058571799</v>
      </c>
      <c r="E28" s="81">
        <v>0</v>
      </c>
      <c r="F28" s="32">
        <f t="shared" si="1"/>
        <v>0</v>
      </c>
      <c r="G28" s="33"/>
      <c r="H28" s="34"/>
      <c r="I28" s="33"/>
      <c r="J28" s="45"/>
    </row>
    <row r="29" spans="1:18" ht="22.5">
      <c r="A29" s="28"/>
      <c r="B29" s="29" t="s">
        <v>54</v>
      </c>
      <c r="C29" s="30" t="s">
        <v>46</v>
      </c>
      <c r="D29" s="44">
        <v>5.4428719414282503</v>
      </c>
      <c r="E29" s="81">
        <v>0</v>
      </c>
      <c r="F29" s="32">
        <f t="shared" si="1"/>
        <v>0</v>
      </c>
      <c r="G29" s="33">
        <v>1.7</v>
      </c>
      <c r="H29" s="34">
        <f>D29*G29</f>
        <v>9.2528823004280252</v>
      </c>
      <c r="I29" s="33"/>
      <c r="J29" s="45"/>
    </row>
    <row r="30" spans="1:18" ht="22.5">
      <c r="A30" s="28"/>
      <c r="B30" s="29" t="s">
        <v>55</v>
      </c>
      <c r="C30" s="30" t="s">
        <v>46</v>
      </c>
      <c r="D30" s="44">
        <v>2.1086999999999998</v>
      </c>
      <c r="E30" s="81">
        <v>0</v>
      </c>
      <c r="F30" s="32">
        <f t="shared" si="1"/>
        <v>0</v>
      </c>
      <c r="G30" s="33">
        <v>1.7</v>
      </c>
      <c r="H30" s="34">
        <f>D30*G30</f>
        <v>3.5847899999999995</v>
      </c>
      <c r="I30" s="33"/>
      <c r="J30" s="45"/>
    </row>
    <row r="31" spans="1:18">
      <c r="A31" s="28"/>
      <c r="B31" s="29" t="s">
        <v>56</v>
      </c>
      <c r="C31" s="30" t="s">
        <v>46</v>
      </c>
      <c r="D31" s="44">
        <v>7.5515719414282501</v>
      </c>
      <c r="E31" s="81">
        <v>0</v>
      </c>
      <c r="F31" s="32">
        <f t="shared" si="1"/>
        <v>0</v>
      </c>
      <c r="G31" s="33"/>
      <c r="H31" s="34"/>
      <c r="I31" s="33"/>
      <c r="J31" s="45"/>
    </row>
    <row r="32" spans="1:18">
      <c r="A32" s="28"/>
      <c r="B32" s="29" t="s">
        <v>57</v>
      </c>
      <c r="C32" s="30" t="s">
        <v>46</v>
      </c>
      <c r="D32" s="44">
        <v>7.5515719414282501</v>
      </c>
      <c r="E32" s="81">
        <v>0</v>
      </c>
      <c r="F32" s="32">
        <f t="shared" si="1"/>
        <v>0</v>
      </c>
      <c r="G32" s="33"/>
      <c r="H32" s="34"/>
      <c r="I32" s="33"/>
      <c r="J32" s="45"/>
    </row>
    <row r="33" spans="1:10">
      <c r="A33" s="28"/>
      <c r="B33" s="29" t="s">
        <v>58</v>
      </c>
      <c r="C33" s="30" t="s">
        <v>46</v>
      </c>
      <c r="D33" s="44">
        <v>7.5515719414282501</v>
      </c>
      <c r="E33" s="81">
        <v>0</v>
      </c>
      <c r="F33" s="32">
        <f t="shared" si="1"/>
        <v>0</v>
      </c>
      <c r="G33" s="33"/>
      <c r="H33" s="34"/>
      <c r="I33" s="33"/>
      <c r="J33" s="45"/>
    </row>
    <row r="34" spans="1:10" ht="15.75">
      <c r="A34" s="36"/>
      <c r="B34" s="37" t="str">
        <f>CONCATENATE(B20," - ","CELKEM")</f>
        <v>ZEMNÍ PRÁCE - CELKEM</v>
      </c>
      <c r="C34" s="38"/>
      <c r="D34" s="38"/>
      <c r="E34" s="39"/>
      <c r="F34" s="23">
        <f>SUM(F22:F33)</f>
        <v>0</v>
      </c>
      <c r="G34" s="40"/>
      <c r="H34" s="41">
        <f>SUM(H22:H30)</f>
        <v>12.919587820428026</v>
      </c>
      <c r="I34" s="40"/>
      <c r="J34" s="42"/>
    </row>
    <row r="35" spans="1:10" ht="15">
      <c r="A35" s="26"/>
      <c r="B35" s="73" t="s">
        <v>59</v>
      </c>
      <c r="C35" s="73"/>
      <c r="D35" s="73"/>
      <c r="E35" s="73"/>
      <c r="F35" s="73"/>
      <c r="G35" s="73"/>
      <c r="H35" s="73"/>
      <c r="I35" s="73"/>
      <c r="J35" s="73"/>
    </row>
    <row r="36" spans="1:10">
      <c r="A36" s="28"/>
      <c r="B36" s="29" t="s">
        <v>60</v>
      </c>
      <c r="C36" s="30" t="s">
        <v>32</v>
      </c>
      <c r="D36" s="44">
        <v>28.116</v>
      </c>
      <c r="E36" s="81">
        <v>0</v>
      </c>
      <c r="F36" s="32">
        <f>D36*E36</f>
        <v>0</v>
      </c>
      <c r="G36" s="33"/>
      <c r="H36" s="34"/>
      <c r="I36" s="33"/>
      <c r="J36" s="45"/>
    </row>
    <row r="37" spans="1:10">
      <c r="A37" s="28"/>
      <c r="B37" s="29" t="s">
        <v>61</v>
      </c>
      <c r="C37" s="30" t="s">
        <v>32</v>
      </c>
      <c r="D37" s="44">
        <v>28.116</v>
      </c>
      <c r="E37" s="81">
        <v>0</v>
      </c>
      <c r="F37" s="32">
        <f>ROUNDUP(D37*E37,1)</f>
        <v>0</v>
      </c>
      <c r="G37" s="33"/>
      <c r="H37" s="34"/>
      <c r="I37" s="33"/>
      <c r="J37" s="45"/>
    </row>
    <row r="38" spans="1:10">
      <c r="A38" s="28"/>
      <c r="B38" s="29" t="s">
        <v>62</v>
      </c>
      <c r="C38" s="30" t="s">
        <v>63</v>
      </c>
      <c r="D38" s="44">
        <v>13.113805220428</v>
      </c>
      <c r="E38" s="81">
        <v>0</v>
      </c>
      <c r="F38" s="32">
        <f>D38*E38</f>
        <v>0</v>
      </c>
      <c r="G38" s="33"/>
      <c r="H38" s="34"/>
      <c r="I38" s="33"/>
      <c r="J38" s="45"/>
    </row>
    <row r="39" spans="1:10" ht="15.75">
      <c r="A39" s="36"/>
      <c r="B39" s="37" t="str">
        <f>CONCATENATE(B35," - ","CELKEM")</f>
        <v>SOUVISEJÍCÍ - CELKEM</v>
      </c>
      <c r="C39" s="38"/>
      <c r="D39" s="38"/>
      <c r="E39" s="39"/>
      <c r="F39" s="23">
        <f>SUM(F36:F38)</f>
        <v>0</v>
      </c>
      <c r="G39" s="40"/>
      <c r="H39" s="41"/>
      <c r="I39" s="40"/>
      <c r="J39" s="42"/>
    </row>
    <row r="40" spans="1:10">
      <c r="A40" s="68"/>
      <c r="B40" s="68"/>
      <c r="C40" s="68"/>
      <c r="D40" s="68"/>
      <c r="E40" s="68"/>
      <c r="F40" s="68"/>
      <c r="G40" s="68"/>
      <c r="H40" s="68"/>
      <c r="I40" s="68"/>
      <c r="J40" s="68"/>
    </row>
    <row r="41" spans="1:10" ht="15.75">
      <c r="A41" s="36"/>
      <c r="B41" s="37" t="s">
        <v>64</v>
      </c>
      <c r="C41" s="38"/>
      <c r="D41" s="38"/>
      <c r="E41" s="39"/>
      <c r="F41" s="23">
        <f>F11+F19+F34+F39</f>
        <v>0</v>
      </c>
      <c r="G41" s="40"/>
      <c r="H41" s="41">
        <f>H39+H34+H19+H11</f>
        <v>13.113805220428025</v>
      </c>
      <c r="I41" s="40"/>
      <c r="J41" s="42"/>
    </row>
    <row r="42" spans="1:10">
      <c r="A42" s="2"/>
      <c r="B42" s="2"/>
      <c r="C42" s="2"/>
      <c r="D42" s="2"/>
      <c r="E42" s="2"/>
      <c r="F42" s="2"/>
      <c r="G42" s="2"/>
      <c r="H42" s="2"/>
      <c r="I42" s="2"/>
      <c r="J42" s="2"/>
    </row>
  </sheetData>
  <sheetProtection algorithmName="SHA-512" hashValue="dTBltp/JyZ2wcLNgFy3fiKsRErbVSSoRA4ffDb93PlbKMt0Uh0dFXk/Uo7V89AK0tW+B4z657pMCtSA61I9wgA==" saltValue="z3B32MhjjuBv6NPnN3JIDw==" spinCount="100000" sheet="1" objects="1" scenarios="1"/>
  <mergeCells count="11">
    <mergeCell ref="B12:J12"/>
    <mergeCell ref="B20:J20"/>
    <mergeCell ref="A21:J21"/>
    <mergeCell ref="B35:J35"/>
    <mergeCell ref="A40:J40"/>
    <mergeCell ref="A9:J9"/>
    <mergeCell ref="A2:J2"/>
    <mergeCell ref="C3:J3"/>
    <mergeCell ref="C4:J4"/>
    <mergeCell ref="C5:J5"/>
    <mergeCell ref="B8:J8"/>
  </mergeCells>
  <conditionalFormatting sqref="D7">
    <cfRule type="cellIs" dxfId="13" priority="2" stopIfTrue="1" operator="equal">
      <formula>0</formula>
    </cfRule>
  </conditionalFormatting>
  <conditionalFormatting sqref="D10">
    <cfRule type="cellIs" dxfId="12" priority="3" stopIfTrue="1" operator="lessThanOrEqual">
      <formula>0</formula>
    </cfRule>
  </conditionalFormatting>
  <pageMargins left="0.78740157480314954" right="0.78740157480314954" top="1.1814960629921258" bottom="1.1814960629921258" header="0.88622047244094482" footer="0.88622047244094482"/>
  <pageSetup paperSize="9" scale="70" fitToHeight="0" pageOrder="overThenDown" orientation="portrait" useFirstPageNumber="1"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B44C07-C784-4CF8-B67F-6CB2E8E87904}">
  <sheetPr>
    <pageSetUpPr fitToPage="1"/>
  </sheetPr>
  <dimension ref="A1:ALN45"/>
  <sheetViews>
    <sheetView view="pageBreakPreview" topLeftCell="B27" zoomScale="130" zoomScaleNormal="190" zoomScaleSheetLayoutView="130" workbookViewId="0">
      <selection activeCell="C33" sqref="C33"/>
    </sheetView>
  </sheetViews>
  <sheetFormatPr defaultRowHeight="14.25"/>
  <cols>
    <col min="1" max="1" width="4" style="12" customWidth="1"/>
    <col min="2" max="2" width="45.85546875" style="12" customWidth="1"/>
    <col min="3" max="3" width="5.140625" style="12" customWidth="1"/>
    <col min="4" max="4" width="8.28515625" style="20" customWidth="1"/>
    <col min="5" max="5" width="9.5703125" style="12" customWidth="1"/>
    <col min="6" max="6" width="13.5703125" style="12" customWidth="1"/>
    <col min="7" max="7" width="11.140625" style="12" customWidth="1"/>
    <col min="8" max="8" width="11" style="12" customWidth="1"/>
    <col min="9" max="9" width="10.7109375" style="12" customWidth="1"/>
    <col min="10" max="10" width="10.140625" style="12" customWidth="1"/>
    <col min="11" max="42" width="8.7109375" style="12" customWidth="1"/>
    <col min="43" max="1002" width="8.7109375" style="2" customWidth="1"/>
  </cols>
  <sheetData>
    <row r="1" spans="1:10" ht="14.25" customHeight="1">
      <c r="B1" s="13"/>
      <c r="C1" s="13"/>
      <c r="D1" s="14"/>
      <c r="E1" s="13"/>
      <c r="F1" s="13"/>
    </row>
    <row r="2" spans="1:10" ht="14.25" customHeight="1">
      <c r="A2" s="69" t="s">
        <v>19</v>
      </c>
      <c r="B2" s="69"/>
      <c r="C2" s="69"/>
      <c r="D2" s="69"/>
      <c r="E2" s="69"/>
      <c r="F2" s="69"/>
      <c r="G2" s="69"/>
      <c r="H2" s="69"/>
      <c r="I2" s="69"/>
      <c r="J2" s="69"/>
    </row>
    <row r="3" spans="1:10" ht="15">
      <c r="A3" s="15"/>
      <c r="B3" s="16" t="s">
        <v>20</v>
      </c>
      <c r="C3" s="71" t="str">
        <f>KL!A3</f>
        <v>RADNICE ÚMČ Brno – Útěchov</v>
      </c>
      <c r="D3" s="71"/>
      <c r="E3" s="71"/>
      <c r="F3" s="71"/>
      <c r="G3" s="71"/>
      <c r="H3" s="71"/>
      <c r="I3" s="71"/>
      <c r="J3" s="71"/>
    </row>
    <row r="4" spans="1:10" ht="15">
      <c r="A4" s="15"/>
      <c r="B4" s="16"/>
      <c r="C4" s="71" t="str">
        <f>KL!A4</f>
        <v>p.č. 65/3, v k.ú. Útěchov u Brna [775550]</v>
      </c>
      <c r="D4" s="71"/>
      <c r="E4" s="71"/>
      <c r="F4" s="71"/>
      <c r="G4" s="71"/>
      <c r="H4" s="71"/>
      <c r="I4" s="71"/>
      <c r="J4" s="71"/>
    </row>
    <row r="5" spans="1:10" ht="15">
      <c r="A5" s="17"/>
      <c r="B5" s="18" t="s">
        <v>21</v>
      </c>
      <c r="C5" s="75" t="s">
        <v>11</v>
      </c>
      <c r="D5" s="75"/>
      <c r="E5" s="75"/>
      <c r="F5" s="75"/>
      <c r="G5" s="75"/>
      <c r="H5" s="75"/>
      <c r="I5" s="75"/>
      <c r="J5" s="75"/>
    </row>
    <row r="6" spans="1:10">
      <c r="A6" s="19"/>
    </row>
    <row r="7" spans="1:10" ht="24">
      <c r="A7" s="21" t="s">
        <v>22</v>
      </c>
      <c r="B7" s="22" t="s">
        <v>23</v>
      </c>
      <c r="C7" s="22" t="s">
        <v>24</v>
      </c>
      <c r="D7" s="22" t="s">
        <v>25</v>
      </c>
      <c r="E7" s="23" t="s">
        <v>26</v>
      </c>
      <c r="F7" s="23" t="s">
        <v>27</v>
      </c>
      <c r="G7" s="24" t="s">
        <v>28</v>
      </c>
      <c r="H7" s="24" t="s">
        <v>29</v>
      </c>
      <c r="I7" s="24"/>
      <c r="J7" s="24"/>
    </row>
    <row r="8" spans="1:10" ht="15">
      <c r="A8" s="26"/>
      <c r="B8" s="73" t="s">
        <v>30</v>
      </c>
      <c r="C8" s="73"/>
      <c r="D8" s="73"/>
      <c r="E8" s="73"/>
      <c r="F8" s="73"/>
      <c r="G8" s="73"/>
      <c r="H8" s="73"/>
      <c r="I8" s="73"/>
      <c r="J8" s="73"/>
    </row>
    <row r="9" spans="1:10" ht="28.9" customHeight="1">
      <c r="A9" s="74" t="s">
        <v>65</v>
      </c>
      <c r="B9" s="74"/>
      <c r="C9" s="74"/>
      <c r="D9" s="74"/>
      <c r="E9" s="74"/>
      <c r="F9" s="74"/>
      <c r="G9" s="74"/>
      <c r="H9" s="74"/>
      <c r="I9" s="74"/>
      <c r="J9" s="74"/>
    </row>
    <row r="10" spans="1:10">
      <c r="A10" s="28"/>
      <c r="B10" s="29" t="s">
        <v>66</v>
      </c>
      <c r="C10" s="30" t="s">
        <v>32</v>
      </c>
      <c r="D10" s="31">
        <v>25.773</v>
      </c>
      <c r="E10" s="83">
        <v>0</v>
      </c>
      <c r="F10" s="32">
        <f>ROUNDUP(D10*E10,1)</f>
        <v>0</v>
      </c>
      <c r="G10" s="46">
        <v>10.119999999999999</v>
      </c>
      <c r="H10" s="34">
        <f>D10*G10/1000</f>
        <v>0.26082275999999999</v>
      </c>
      <c r="I10" s="33"/>
      <c r="J10" s="45"/>
    </row>
    <row r="11" spans="1:10" ht="15.75">
      <c r="A11" s="36"/>
      <c r="B11" s="37" t="str">
        <f>CONCATENATE(B8," - ","CELKEM")</f>
        <v>POTRUBÍ - CELKEM</v>
      </c>
      <c r="C11" s="38"/>
      <c r="D11" s="38"/>
      <c r="E11" s="39"/>
      <c r="F11" s="23">
        <f>SUM(F10:F10)</f>
        <v>0</v>
      </c>
      <c r="G11" s="40"/>
      <c r="H11" s="41">
        <f>SUM(H10:H10)</f>
        <v>0.26082275999999999</v>
      </c>
      <c r="I11" s="40"/>
      <c r="J11" s="42"/>
    </row>
    <row r="12" spans="1:10" ht="15">
      <c r="A12" s="26"/>
      <c r="B12" s="73" t="s">
        <v>67</v>
      </c>
      <c r="C12" s="73"/>
      <c r="D12" s="73"/>
      <c r="E12" s="73"/>
      <c r="F12" s="73"/>
      <c r="G12" s="73"/>
      <c r="H12" s="73"/>
      <c r="I12" s="73"/>
      <c r="J12" s="73"/>
    </row>
    <row r="13" spans="1:10">
      <c r="A13" s="74" t="s">
        <v>168</v>
      </c>
      <c r="B13" s="74"/>
      <c r="C13" s="74"/>
      <c r="D13" s="74"/>
      <c r="E13" s="74"/>
      <c r="F13" s="74"/>
      <c r="G13" s="74"/>
      <c r="H13" s="74"/>
      <c r="I13" s="74"/>
      <c r="J13" s="74"/>
    </row>
    <row r="14" spans="1:10">
      <c r="A14" s="27"/>
      <c r="B14" s="29" t="s">
        <v>180</v>
      </c>
      <c r="C14" s="29" t="s">
        <v>41</v>
      </c>
      <c r="D14" s="31">
        <v>1</v>
      </c>
      <c r="E14" s="83">
        <v>0</v>
      </c>
      <c r="F14" s="32">
        <f t="shared" ref="F14:F21" si="0">ROUNDUP(D14*E14,1)</f>
        <v>0</v>
      </c>
      <c r="G14" s="33"/>
      <c r="H14" s="34"/>
      <c r="I14" s="33"/>
      <c r="J14" s="45"/>
    </row>
    <row r="15" spans="1:10">
      <c r="A15" s="27"/>
      <c r="B15" s="29" t="s">
        <v>181</v>
      </c>
      <c r="C15" s="29" t="s">
        <v>41</v>
      </c>
      <c r="D15" s="31">
        <v>2</v>
      </c>
      <c r="E15" s="83">
        <v>0</v>
      </c>
      <c r="F15" s="32">
        <f t="shared" si="0"/>
        <v>0</v>
      </c>
      <c r="G15" s="33"/>
      <c r="H15" s="34"/>
      <c r="I15" s="33"/>
      <c r="J15" s="45"/>
    </row>
    <row r="16" spans="1:10">
      <c r="A16" s="27"/>
      <c r="B16" s="29" t="s">
        <v>182</v>
      </c>
      <c r="C16" s="29" t="s">
        <v>41</v>
      </c>
      <c r="D16" s="31">
        <v>1</v>
      </c>
      <c r="E16" s="83">
        <v>0</v>
      </c>
      <c r="F16" s="32">
        <f t="shared" si="0"/>
        <v>0</v>
      </c>
      <c r="G16" s="33"/>
      <c r="H16" s="34"/>
      <c r="I16" s="33"/>
      <c r="J16" s="45"/>
    </row>
    <row r="17" spans="1:10">
      <c r="A17" s="27"/>
      <c r="B17" s="29" t="s">
        <v>183</v>
      </c>
      <c r="C17" s="29" t="s">
        <v>41</v>
      </c>
      <c r="D17" s="31">
        <v>1</v>
      </c>
      <c r="E17" s="83">
        <v>0</v>
      </c>
      <c r="F17" s="32">
        <f t="shared" si="0"/>
        <v>0</v>
      </c>
      <c r="G17" s="33"/>
      <c r="H17" s="34"/>
      <c r="I17" s="33"/>
      <c r="J17" s="45"/>
    </row>
    <row r="18" spans="1:10">
      <c r="A18" s="27"/>
      <c r="B18" s="29" t="s">
        <v>184</v>
      </c>
      <c r="C18" s="29" t="s">
        <v>41</v>
      </c>
      <c r="D18" s="31">
        <v>1</v>
      </c>
      <c r="E18" s="83">
        <v>0</v>
      </c>
      <c r="F18" s="32">
        <f t="shared" si="0"/>
        <v>0</v>
      </c>
      <c r="G18" s="33"/>
      <c r="H18" s="34"/>
      <c r="I18" s="33"/>
      <c r="J18" s="45"/>
    </row>
    <row r="19" spans="1:10">
      <c r="A19" s="27"/>
      <c r="B19" s="29" t="s">
        <v>190</v>
      </c>
      <c r="C19" s="29" t="s">
        <v>41</v>
      </c>
      <c r="D19" s="31">
        <v>1</v>
      </c>
      <c r="E19" s="83">
        <v>0</v>
      </c>
      <c r="F19" s="32">
        <f t="shared" si="0"/>
        <v>0</v>
      </c>
      <c r="G19" s="33"/>
      <c r="H19" s="34"/>
      <c r="I19" s="33"/>
      <c r="J19" s="45"/>
    </row>
    <row r="20" spans="1:10">
      <c r="A20" s="27"/>
      <c r="B20" s="29" t="s">
        <v>191</v>
      </c>
      <c r="C20" s="29" t="s">
        <v>41</v>
      </c>
      <c r="D20" s="31">
        <v>1</v>
      </c>
      <c r="E20" s="83">
        <v>0</v>
      </c>
      <c r="F20" s="32">
        <f t="shared" si="0"/>
        <v>0</v>
      </c>
      <c r="G20" s="33"/>
      <c r="H20" s="34"/>
      <c r="I20" s="33"/>
      <c r="J20" s="45"/>
    </row>
    <row r="21" spans="1:10">
      <c r="A21" s="27"/>
      <c r="B21" s="29" t="s">
        <v>187</v>
      </c>
      <c r="C21" s="29" t="s">
        <v>41</v>
      </c>
      <c r="D21" s="31">
        <v>2</v>
      </c>
      <c r="E21" s="83">
        <v>0</v>
      </c>
      <c r="F21" s="32">
        <f t="shared" si="0"/>
        <v>0</v>
      </c>
      <c r="G21" s="33"/>
      <c r="H21" s="34"/>
      <c r="I21" s="33"/>
      <c r="J21" s="45"/>
    </row>
    <row r="22" spans="1:10" ht="15.75">
      <c r="A22" s="36"/>
      <c r="B22" s="37" t="str">
        <f>CONCATENATE(B12," - ","CELKEM")</f>
        <v>ŠACHTY - CELKEM</v>
      </c>
      <c r="C22" s="38"/>
      <c r="D22" s="38"/>
      <c r="E22" s="39"/>
      <c r="F22" s="23">
        <f>SUM(F13:F21)</f>
        <v>0</v>
      </c>
      <c r="G22" s="40"/>
      <c r="H22" s="41">
        <f>SUM(H14:H21)</f>
        <v>0</v>
      </c>
      <c r="I22" s="40"/>
      <c r="J22" s="42"/>
    </row>
    <row r="23" spans="1:10" ht="15">
      <c r="A23" s="26"/>
      <c r="B23" s="73" t="s">
        <v>43</v>
      </c>
      <c r="C23" s="73"/>
      <c r="D23" s="73"/>
      <c r="E23" s="73"/>
      <c r="F23" s="73"/>
      <c r="G23" s="73"/>
      <c r="H23" s="73"/>
      <c r="I23" s="73"/>
      <c r="J23" s="73"/>
    </row>
    <row r="24" spans="1:10">
      <c r="A24" s="74" t="s">
        <v>68</v>
      </c>
      <c r="B24" s="74"/>
      <c r="C24" s="74"/>
      <c r="D24" s="74"/>
      <c r="E24" s="74"/>
      <c r="F24" s="74"/>
      <c r="G24" s="74"/>
      <c r="H24" s="74"/>
      <c r="I24" s="74"/>
      <c r="J24" s="74"/>
    </row>
    <row r="25" spans="1:10">
      <c r="A25" s="28"/>
      <c r="B25" s="29" t="s">
        <v>69</v>
      </c>
      <c r="C25" s="30" t="s">
        <v>46</v>
      </c>
      <c r="D25" s="31">
        <v>46.391399999999997</v>
      </c>
      <c r="E25" s="83">
        <v>0</v>
      </c>
      <c r="F25" s="32">
        <f t="shared" ref="F25:F36" si="1">D25*E25</f>
        <v>0</v>
      </c>
      <c r="G25" s="33"/>
      <c r="H25" s="34"/>
      <c r="I25" s="33"/>
      <c r="J25" s="45"/>
    </row>
    <row r="26" spans="1:10">
      <c r="A26" s="28"/>
      <c r="B26" s="29" t="s">
        <v>47</v>
      </c>
      <c r="C26" s="30" t="s">
        <v>46</v>
      </c>
      <c r="D26" s="31">
        <v>46.391399999999997</v>
      </c>
      <c r="E26" s="83">
        <v>0</v>
      </c>
      <c r="F26" s="32">
        <f t="shared" si="1"/>
        <v>0</v>
      </c>
      <c r="G26" s="33"/>
      <c r="H26" s="34"/>
      <c r="I26" s="33"/>
      <c r="J26" s="45"/>
    </row>
    <row r="27" spans="1:10">
      <c r="A27" s="28"/>
      <c r="B27" s="29" t="s">
        <v>48</v>
      </c>
      <c r="C27" s="30" t="s">
        <v>49</v>
      </c>
      <c r="D27" s="31">
        <v>3.6</v>
      </c>
      <c r="E27" s="83">
        <v>0</v>
      </c>
      <c r="F27" s="32">
        <f t="shared" si="1"/>
        <v>0</v>
      </c>
      <c r="G27" s="33">
        <v>8.4999999999999995E-4</v>
      </c>
      <c r="H27" s="34">
        <f>D27*G27</f>
        <v>3.0599999999999998E-3</v>
      </c>
      <c r="I27" s="33"/>
      <c r="J27" s="45"/>
    </row>
    <row r="28" spans="1:10">
      <c r="A28" s="28"/>
      <c r="B28" s="29" t="s">
        <v>50</v>
      </c>
      <c r="C28" s="30" t="s">
        <v>49</v>
      </c>
      <c r="D28" s="31">
        <v>3.6</v>
      </c>
      <c r="E28" s="83">
        <v>0</v>
      </c>
      <c r="F28" s="32">
        <f t="shared" si="1"/>
        <v>0</v>
      </c>
      <c r="G28" s="33"/>
      <c r="H28" s="34"/>
      <c r="I28" s="33"/>
      <c r="J28" s="45"/>
    </row>
    <row r="29" spans="1:10">
      <c r="A29" s="28"/>
      <c r="B29" s="29" t="s">
        <v>52</v>
      </c>
      <c r="C29" s="30" t="s">
        <v>46</v>
      </c>
      <c r="D29" s="31">
        <v>46.391399999999997</v>
      </c>
      <c r="E29" s="83">
        <v>0</v>
      </c>
      <c r="F29" s="32">
        <f t="shared" si="1"/>
        <v>0</v>
      </c>
      <c r="G29" s="33"/>
      <c r="H29" s="34"/>
      <c r="I29" s="33"/>
      <c r="J29" s="45"/>
    </row>
    <row r="30" spans="1:10">
      <c r="A30" s="28"/>
      <c r="B30" s="29" t="s">
        <v>70</v>
      </c>
      <c r="C30" s="30" t="s">
        <v>46</v>
      </c>
      <c r="D30" s="31">
        <v>18.556560000000001</v>
      </c>
      <c r="E30" s="83">
        <v>0</v>
      </c>
      <c r="F30" s="32">
        <f t="shared" si="1"/>
        <v>0</v>
      </c>
      <c r="G30" s="33"/>
      <c r="H30" s="34"/>
      <c r="I30" s="33"/>
      <c r="J30" s="45"/>
    </row>
    <row r="31" spans="1:10" ht="22.5">
      <c r="A31" s="28"/>
      <c r="B31" s="29" t="s">
        <v>54</v>
      </c>
      <c r="C31" s="30" t="s">
        <v>46</v>
      </c>
      <c r="D31" s="31">
        <v>25.515270000000001</v>
      </c>
      <c r="E31" s="83">
        <v>0</v>
      </c>
      <c r="F31" s="32">
        <f t="shared" si="1"/>
        <v>0</v>
      </c>
      <c r="G31" s="33">
        <v>1.7</v>
      </c>
      <c r="H31" s="34">
        <f>D31*G31</f>
        <v>43.375959000000002</v>
      </c>
      <c r="I31" s="33"/>
      <c r="J31" s="45"/>
    </row>
    <row r="32" spans="1:10">
      <c r="A32" s="28"/>
      <c r="B32" s="29" t="s">
        <v>55</v>
      </c>
      <c r="C32" s="30" t="s">
        <v>46</v>
      </c>
      <c r="D32" s="31">
        <v>2.3195700000000001</v>
      </c>
      <c r="E32" s="83">
        <v>0</v>
      </c>
      <c r="F32" s="32">
        <f t="shared" si="1"/>
        <v>0</v>
      </c>
      <c r="G32" s="33">
        <v>1.7</v>
      </c>
      <c r="H32" s="34">
        <f>D32*G32</f>
        <v>3.9432689999999999</v>
      </c>
      <c r="I32" s="33"/>
      <c r="J32" s="45"/>
    </row>
    <row r="33" spans="1:10">
      <c r="A33" s="28"/>
      <c r="B33" s="29" t="s">
        <v>56</v>
      </c>
      <c r="C33" s="30" t="s">
        <v>46</v>
      </c>
      <c r="D33" s="31">
        <v>27.83484</v>
      </c>
      <c r="E33" s="83">
        <v>0</v>
      </c>
      <c r="F33" s="32">
        <f t="shared" si="1"/>
        <v>0</v>
      </c>
      <c r="G33" s="33"/>
      <c r="H33" s="34"/>
      <c r="I33" s="33"/>
      <c r="J33" s="45"/>
    </row>
    <row r="34" spans="1:10">
      <c r="A34" s="28"/>
      <c r="B34" s="29" t="s">
        <v>57</v>
      </c>
      <c r="C34" s="30" t="s">
        <v>46</v>
      </c>
      <c r="D34" s="31">
        <v>27.83484</v>
      </c>
      <c r="E34" s="83">
        <v>0</v>
      </c>
      <c r="F34" s="32">
        <f t="shared" si="1"/>
        <v>0</v>
      </c>
      <c r="G34" s="33"/>
      <c r="H34" s="34"/>
      <c r="I34" s="33"/>
      <c r="J34" s="45"/>
    </row>
    <row r="35" spans="1:10">
      <c r="A35" s="28"/>
      <c r="B35" s="29" t="s">
        <v>58</v>
      </c>
      <c r="C35" s="30" t="s">
        <v>46</v>
      </c>
      <c r="D35" s="31">
        <v>27.83484</v>
      </c>
      <c r="E35" s="83">
        <v>0</v>
      </c>
      <c r="F35" s="32">
        <f t="shared" si="1"/>
        <v>0</v>
      </c>
      <c r="G35" s="33"/>
      <c r="H35" s="34"/>
      <c r="I35" s="33"/>
      <c r="J35" s="45"/>
    </row>
    <row r="36" spans="1:10">
      <c r="A36" s="28"/>
      <c r="B36" s="29" t="s">
        <v>71</v>
      </c>
      <c r="C36" s="30" t="s">
        <v>32</v>
      </c>
      <c r="D36" s="31">
        <v>9.4</v>
      </c>
      <c r="E36" s="83">
        <v>0</v>
      </c>
      <c r="F36" s="32">
        <f t="shared" si="1"/>
        <v>0</v>
      </c>
      <c r="G36" s="33"/>
      <c r="H36" s="34"/>
      <c r="I36" s="33"/>
      <c r="J36" s="45"/>
    </row>
    <row r="37" spans="1:10" ht="15.75">
      <c r="A37" s="36"/>
      <c r="B37" s="37" t="str">
        <f>CONCATENATE(B23," - ","CELKEM")</f>
        <v>ZEMNÍ PRÁCE - CELKEM</v>
      </c>
      <c r="C37" s="38"/>
      <c r="D37" s="38"/>
      <c r="E37" s="39"/>
      <c r="F37" s="23">
        <f>SUM(F25:F36)</f>
        <v>0</v>
      </c>
      <c r="G37" s="40"/>
      <c r="H37" s="41">
        <f>SUM(H25:H35)</f>
        <v>47.322288</v>
      </c>
      <c r="I37" s="40"/>
      <c r="J37" s="42"/>
    </row>
    <row r="38" spans="1:10" ht="15">
      <c r="A38" s="26"/>
      <c r="B38" s="73" t="s">
        <v>59</v>
      </c>
      <c r="C38" s="73"/>
      <c r="D38" s="73"/>
      <c r="E38" s="73"/>
      <c r="F38" s="73"/>
      <c r="G38" s="73"/>
      <c r="H38" s="73"/>
      <c r="I38" s="73"/>
      <c r="J38" s="73"/>
    </row>
    <row r="39" spans="1:10">
      <c r="A39" s="28"/>
      <c r="B39" s="29" t="s">
        <v>72</v>
      </c>
      <c r="C39" s="30" t="s">
        <v>32</v>
      </c>
      <c r="D39" s="31">
        <v>25.773</v>
      </c>
      <c r="E39" s="81">
        <v>0</v>
      </c>
      <c r="F39" s="32">
        <f>D39*E39</f>
        <v>0</v>
      </c>
      <c r="G39" s="33"/>
      <c r="H39" s="34"/>
      <c r="I39" s="33"/>
      <c r="J39" s="45"/>
    </row>
    <row r="40" spans="1:10">
      <c r="A40" s="28"/>
      <c r="B40" s="29" t="s">
        <v>62</v>
      </c>
      <c r="C40" s="30" t="s">
        <v>63</v>
      </c>
      <c r="D40" s="31">
        <v>47.583110759999997</v>
      </c>
      <c r="E40" s="81">
        <v>0</v>
      </c>
      <c r="F40" s="32">
        <f>D40*E40</f>
        <v>0</v>
      </c>
      <c r="G40" s="33"/>
      <c r="H40" s="34"/>
      <c r="I40" s="33"/>
      <c r="J40" s="45"/>
    </row>
    <row r="41" spans="1:10">
      <c r="A41" s="28"/>
      <c r="B41" s="29" t="s">
        <v>73</v>
      </c>
      <c r="C41" s="30" t="s">
        <v>39</v>
      </c>
      <c r="D41" s="31">
        <v>1</v>
      </c>
      <c r="E41" s="81">
        <v>0</v>
      </c>
      <c r="F41" s="32">
        <f>ROUNDUP(D41*E41,1)</f>
        <v>0</v>
      </c>
      <c r="G41" s="33"/>
      <c r="H41" s="34"/>
      <c r="I41" s="33"/>
      <c r="J41" s="45"/>
    </row>
    <row r="42" spans="1:10" ht="15.75">
      <c r="A42" s="36"/>
      <c r="B42" s="37" t="str">
        <f>CONCATENATE(B38," - ","CELKEM")</f>
        <v>SOUVISEJÍCÍ - CELKEM</v>
      </c>
      <c r="C42" s="38"/>
      <c r="D42" s="38"/>
      <c r="E42" s="39"/>
      <c r="F42" s="23">
        <f>SUM(F39:F41)</f>
        <v>0</v>
      </c>
      <c r="G42" s="40"/>
      <c r="H42" s="41"/>
      <c r="I42" s="40"/>
      <c r="J42" s="42"/>
    </row>
    <row r="43" spans="1:10">
      <c r="A43" s="68"/>
      <c r="B43" s="68"/>
      <c r="C43" s="68"/>
      <c r="D43" s="68"/>
      <c r="E43" s="68"/>
      <c r="F43" s="68"/>
      <c r="G43" s="68"/>
      <c r="H43" s="68"/>
      <c r="I43" s="68"/>
      <c r="J43" s="68"/>
    </row>
    <row r="44" spans="1:10" ht="15.75">
      <c r="A44" s="36"/>
      <c r="B44" s="37" t="s">
        <v>64</v>
      </c>
      <c r="C44" s="38"/>
      <c r="D44" s="38"/>
      <c r="E44" s="39"/>
      <c r="F44" s="23">
        <f>F11+F22+F37+F42</f>
        <v>0</v>
      </c>
      <c r="G44" s="40"/>
      <c r="H44" s="41">
        <f>H11+H22+H37</f>
        <v>47.583110760000004</v>
      </c>
      <c r="I44" s="40"/>
      <c r="J44" s="42"/>
    </row>
    <row r="45" spans="1:10">
      <c r="A45" s="2"/>
      <c r="B45" s="2"/>
      <c r="C45" s="2"/>
      <c r="D45" s="2"/>
      <c r="E45" s="2"/>
      <c r="F45" s="2"/>
      <c r="G45" s="2"/>
      <c r="H45" s="2"/>
      <c r="I45" s="2"/>
      <c r="J45" s="2"/>
    </row>
  </sheetData>
  <sheetProtection algorithmName="SHA-512" hashValue="tQNvtYh7uNUHMSUZJE5m5AsvHrYGGchx93zYdrX7/xUjER6y7NMnjtnFqnI4ajol5SU/daiTzqhjitL7cJbh3A==" saltValue="nVDbRp/WMRJpOGskTXT7PQ==" spinCount="100000" sheet="1" objects="1" scenarios="1"/>
  <mergeCells count="12">
    <mergeCell ref="A43:J43"/>
    <mergeCell ref="A2:J2"/>
    <mergeCell ref="C3:J3"/>
    <mergeCell ref="C4:J4"/>
    <mergeCell ref="C5:J5"/>
    <mergeCell ref="B8:J8"/>
    <mergeCell ref="A9:J9"/>
    <mergeCell ref="B12:J12"/>
    <mergeCell ref="A13:J13"/>
    <mergeCell ref="B23:J23"/>
    <mergeCell ref="A24:J24"/>
    <mergeCell ref="B38:J38"/>
  </mergeCells>
  <conditionalFormatting sqref="D7">
    <cfRule type="cellIs" dxfId="11" priority="7" stopIfTrue="1" operator="equal">
      <formula>0</formula>
    </cfRule>
  </conditionalFormatting>
  <conditionalFormatting sqref="D10 D14:D21 D25:D36 D39:D41">
    <cfRule type="cellIs" dxfId="10" priority="4" stopIfTrue="1" operator="lessThanOrEqual">
      <formula>0</formula>
    </cfRule>
  </conditionalFormatting>
  <pageMargins left="0.78740157480314954" right="0.78740157480314954" top="1.1814960629921258" bottom="1.1814960629921258" header="0.88622047244094482" footer="0.88622047244094482"/>
  <pageSetup paperSize="9" scale="67" fitToHeight="0" pageOrder="overThenDown" orientation="portrait" useFirstPageNumber="1" r:id="rId1"/>
  <headerFooter alignWithMargins="0"/>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AAE241-636A-44E3-A58A-2A924A4B34A3}">
  <sheetPr>
    <pageSetUpPr fitToPage="1"/>
  </sheetPr>
  <dimension ref="A1:ALL64"/>
  <sheetViews>
    <sheetView view="pageBreakPreview" topLeftCell="B1" zoomScale="115" zoomScaleNormal="160" zoomScaleSheetLayoutView="115" workbookViewId="0">
      <selection activeCell="C33" sqref="C33"/>
    </sheetView>
  </sheetViews>
  <sheetFormatPr defaultRowHeight="14.25"/>
  <cols>
    <col min="1" max="1" width="4" style="12" customWidth="1"/>
    <col min="2" max="2" width="39.7109375" style="12" customWidth="1"/>
    <col min="3" max="3" width="5.140625" style="12" customWidth="1"/>
    <col min="4" max="4" width="8.28515625" style="20" customWidth="1"/>
    <col min="5" max="5" width="9.5703125" style="12" customWidth="1"/>
    <col min="6" max="6" width="13.5703125" style="12" customWidth="1"/>
    <col min="7" max="7" width="11.140625" style="12" customWidth="1"/>
    <col min="8" max="8" width="11" style="12" customWidth="1"/>
    <col min="9" max="9" width="10.7109375" style="12" customWidth="1"/>
    <col min="10" max="10" width="10.140625" style="12" customWidth="1"/>
    <col min="11" max="40" width="8.7109375" style="12" customWidth="1"/>
    <col min="41" max="1000" width="8.7109375" style="2" customWidth="1"/>
  </cols>
  <sheetData>
    <row r="1" spans="1:10" ht="14.25" customHeight="1">
      <c r="B1" s="13"/>
      <c r="C1" s="13"/>
      <c r="D1" s="14"/>
      <c r="E1" s="13"/>
      <c r="F1" s="13"/>
    </row>
    <row r="2" spans="1:10" ht="14.25" customHeight="1">
      <c r="A2" s="69" t="s">
        <v>19</v>
      </c>
      <c r="B2" s="69"/>
      <c r="C2" s="69"/>
      <c r="D2" s="69"/>
      <c r="E2" s="69"/>
      <c r="F2" s="69"/>
      <c r="G2" s="69"/>
      <c r="H2" s="69"/>
      <c r="I2" s="69"/>
      <c r="J2" s="69"/>
    </row>
    <row r="3" spans="1:10" ht="15">
      <c r="A3" s="15"/>
      <c r="B3" s="16" t="s">
        <v>20</v>
      </c>
      <c r="C3" s="70" t="str">
        <f>KL!A3</f>
        <v>RADNICE ÚMČ Brno – Útěchov</v>
      </c>
      <c r="D3" s="70"/>
      <c r="E3" s="70"/>
      <c r="F3" s="70"/>
      <c r="G3" s="70"/>
      <c r="H3" s="70"/>
      <c r="I3" s="70"/>
      <c r="J3" s="70"/>
    </row>
    <row r="4" spans="1:10" ht="15">
      <c r="A4" s="15"/>
      <c r="B4" s="16"/>
      <c r="C4" s="70" t="str">
        <f>KL!A4</f>
        <v>p.č. 65/3, v k.ú. Útěchov u Brna [775550]</v>
      </c>
      <c r="D4" s="70"/>
      <c r="E4" s="70"/>
      <c r="F4" s="70"/>
      <c r="G4" s="70"/>
      <c r="H4" s="70"/>
      <c r="I4" s="70"/>
      <c r="J4" s="70"/>
    </row>
    <row r="5" spans="1:10" ht="15">
      <c r="A5" s="17"/>
      <c r="B5" s="18" t="s">
        <v>21</v>
      </c>
      <c r="C5" s="72" t="s">
        <v>12</v>
      </c>
      <c r="D5" s="72"/>
      <c r="E5" s="72"/>
      <c r="F5" s="72"/>
      <c r="G5" s="72"/>
      <c r="H5" s="72"/>
      <c r="I5" s="72"/>
      <c r="J5" s="72"/>
    </row>
    <row r="6" spans="1:10">
      <c r="A6" s="19"/>
    </row>
    <row r="7" spans="1:10" ht="24">
      <c r="A7" s="21" t="s">
        <v>22</v>
      </c>
      <c r="B7" s="22" t="s">
        <v>23</v>
      </c>
      <c r="C7" s="22" t="s">
        <v>24</v>
      </c>
      <c r="D7" s="22" t="s">
        <v>25</v>
      </c>
      <c r="E7" s="23" t="s">
        <v>26</v>
      </c>
      <c r="F7" s="23" t="s">
        <v>27</v>
      </c>
      <c r="G7" s="24" t="s">
        <v>28</v>
      </c>
      <c r="H7" s="24" t="s">
        <v>29</v>
      </c>
      <c r="I7" s="24"/>
      <c r="J7" s="24"/>
    </row>
    <row r="8" spans="1:10">
      <c r="A8" s="76" t="s">
        <v>74</v>
      </c>
      <c r="B8" s="76"/>
      <c r="C8" s="76"/>
      <c r="D8" s="76"/>
      <c r="E8" s="76"/>
      <c r="F8" s="76"/>
      <c r="G8" s="76"/>
      <c r="H8" s="76"/>
      <c r="I8" s="76"/>
      <c r="J8" s="76"/>
    </row>
    <row r="9" spans="1:10" ht="15">
      <c r="A9" s="26"/>
      <c r="B9" s="73" t="s">
        <v>30</v>
      </c>
      <c r="C9" s="73"/>
      <c r="D9" s="73"/>
      <c r="E9" s="73"/>
      <c r="F9" s="73"/>
      <c r="G9" s="73"/>
      <c r="H9" s="73"/>
      <c r="I9" s="73"/>
      <c r="J9" s="73"/>
    </row>
    <row r="10" spans="1:10" ht="22.9" customHeight="1">
      <c r="A10" s="74" t="s">
        <v>75</v>
      </c>
      <c r="B10" s="74"/>
      <c r="C10" s="74"/>
      <c r="D10" s="74"/>
      <c r="E10" s="74"/>
      <c r="F10" s="74"/>
      <c r="G10" s="74"/>
      <c r="H10" s="74"/>
      <c r="I10" s="74"/>
      <c r="J10" s="74"/>
    </row>
    <row r="11" spans="1:10">
      <c r="A11" s="28"/>
      <c r="B11" s="29" t="s">
        <v>76</v>
      </c>
      <c r="C11" s="30" t="s">
        <v>32</v>
      </c>
      <c r="D11" s="31">
        <v>14.013999999999999</v>
      </c>
      <c r="E11" s="83">
        <v>0</v>
      </c>
      <c r="F11" s="32">
        <f>ROUNDUP(D11*E11,1)</f>
        <v>0</v>
      </c>
      <c r="G11" s="33">
        <v>1.7000000000000001E-4</v>
      </c>
      <c r="H11" s="34">
        <f>D11*G11</f>
        <v>2.3823799999999999E-3</v>
      </c>
      <c r="I11" s="33"/>
      <c r="J11" s="47"/>
    </row>
    <row r="12" spans="1:10">
      <c r="A12" s="28"/>
      <c r="B12" s="29" t="s">
        <v>77</v>
      </c>
      <c r="C12" s="30" t="s">
        <v>32</v>
      </c>
      <c r="D12" s="31">
        <v>26.4</v>
      </c>
      <c r="E12" s="83">
        <v>0</v>
      </c>
      <c r="F12" s="32">
        <f>ROUNDUP(D12*E12,1)</f>
        <v>0</v>
      </c>
      <c r="G12" s="33">
        <v>1.7000000000000001E-4</v>
      </c>
      <c r="H12" s="34">
        <f>D12*G12</f>
        <v>4.4879999999999998E-3</v>
      </c>
      <c r="I12" s="33"/>
      <c r="J12" s="47"/>
    </row>
    <row r="13" spans="1:10">
      <c r="A13" s="28"/>
      <c r="B13" s="29" t="s">
        <v>78</v>
      </c>
      <c r="C13" s="30" t="s">
        <v>32</v>
      </c>
      <c r="D13" s="31">
        <v>5</v>
      </c>
      <c r="E13" s="81">
        <v>0</v>
      </c>
      <c r="F13" s="32">
        <f>ROUNDUP(D13*E13,1)</f>
        <v>0</v>
      </c>
      <c r="G13" s="33">
        <v>1.4999999999999999E-4</v>
      </c>
      <c r="H13" s="34">
        <f>D13*G13</f>
        <v>7.4999999999999991E-4</v>
      </c>
      <c r="I13" s="33"/>
      <c r="J13" s="35"/>
    </row>
    <row r="14" spans="1:10" ht="15.75">
      <c r="A14" s="36"/>
      <c r="B14" s="37" t="str">
        <f>CONCATENATE(B9," - ","CELKEM")</f>
        <v>POTRUBÍ - CELKEM</v>
      </c>
      <c r="C14" s="38"/>
      <c r="D14" s="38"/>
      <c r="E14" s="39"/>
      <c r="F14" s="23">
        <f>SUM(F12:F12)</f>
        <v>0</v>
      </c>
      <c r="G14" s="40"/>
      <c r="H14" s="41">
        <f>SUM(H12:H12)</f>
        <v>4.4879999999999998E-3</v>
      </c>
      <c r="I14" s="40"/>
      <c r="J14" s="42"/>
    </row>
    <row r="15" spans="1:10" ht="15">
      <c r="A15" s="26"/>
      <c r="B15" s="73" t="s">
        <v>79</v>
      </c>
      <c r="C15" s="73"/>
      <c r="D15" s="73"/>
      <c r="E15" s="73"/>
      <c r="F15" s="73"/>
      <c r="G15" s="73"/>
      <c r="H15" s="73"/>
      <c r="I15" s="73"/>
      <c r="J15" s="73"/>
    </row>
    <row r="16" spans="1:10" ht="14.25" customHeight="1">
      <c r="A16" s="74" t="s">
        <v>169</v>
      </c>
      <c r="B16" s="74"/>
      <c r="C16" s="74"/>
      <c r="D16" s="74"/>
      <c r="E16" s="74"/>
      <c r="F16" s="74"/>
      <c r="G16" s="74"/>
      <c r="H16" s="74"/>
      <c r="I16" s="74"/>
      <c r="J16" s="74"/>
    </row>
    <row r="17" spans="1:10">
      <c r="A17" s="27"/>
      <c r="B17" s="29" t="s">
        <v>179</v>
      </c>
      <c r="C17" s="30" t="s">
        <v>41</v>
      </c>
      <c r="D17" s="31">
        <v>1</v>
      </c>
      <c r="E17" s="82">
        <v>0</v>
      </c>
      <c r="F17" s="32">
        <f t="shared" ref="F17:F25" si="0">ROUNDUP(D17*E17,1)</f>
        <v>0</v>
      </c>
      <c r="G17" s="33"/>
      <c r="H17" s="34"/>
      <c r="I17" s="33"/>
      <c r="J17" s="45"/>
    </row>
    <row r="18" spans="1:10">
      <c r="A18" s="27"/>
      <c r="B18" s="29" t="s">
        <v>180</v>
      </c>
      <c r="C18" s="30" t="s">
        <v>41</v>
      </c>
      <c r="D18" s="31">
        <v>1</v>
      </c>
      <c r="E18" s="82">
        <v>0</v>
      </c>
      <c r="F18" s="32">
        <f t="shared" si="0"/>
        <v>0</v>
      </c>
      <c r="G18" s="33"/>
      <c r="H18" s="34"/>
      <c r="I18" s="33"/>
      <c r="J18" s="45"/>
    </row>
    <row r="19" spans="1:10">
      <c r="A19" s="27"/>
      <c r="B19" s="29" t="s">
        <v>181</v>
      </c>
      <c r="C19" s="30" t="s">
        <v>41</v>
      </c>
      <c r="D19" s="31">
        <v>3</v>
      </c>
      <c r="E19" s="82">
        <v>0</v>
      </c>
      <c r="F19" s="32">
        <f t="shared" si="0"/>
        <v>0</v>
      </c>
      <c r="G19" s="33"/>
      <c r="H19" s="34"/>
      <c r="I19" s="33"/>
      <c r="J19" s="45"/>
    </row>
    <row r="20" spans="1:10">
      <c r="A20" s="27"/>
      <c r="B20" s="29" t="s">
        <v>182</v>
      </c>
      <c r="C20" s="30" t="s">
        <v>41</v>
      </c>
      <c r="D20" s="31">
        <v>1</v>
      </c>
      <c r="E20" s="82">
        <v>0</v>
      </c>
      <c r="F20" s="32">
        <f t="shared" si="0"/>
        <v>0</v>
      </c>
      <c r="G20" s="33"/>
      <c r="H20" s="34"/>
      <c r="I20" s="33"/>
      <c r="J20" s="45"/>
    </row>
    <row r="21" spans="1:10">
      <c r="A21" s="27"/>
      <c r="B21" s="29" t="s">
        <v>183</v>
      </c>
      <c r="C21" s="30" t="s">
        <v>41</v>
      </c>
      <c r="D21" s="31">
        <v>1</v>
      </c>
      <c r="E21" s="82">
        <v>0</v>
      </c>
      <c r="F21" s="32">
        <f t="shared" si="0"/>
        <v>0</v>
      </c>
      <c r="G21" s="33"/>
      <c r="H21" s="34"/>
      <c r="I21" s="33"/>
      <c r="J21" s="45"/>
    </row>
    <row r="22" spans="1:10">
      <c r="A22" s="27"/>
      <c r="B22" s="29" t="s">
        <v>184</v>
      </c>
      <c r="C22" s="30" t="s">
        <v>41</v>
      </c>
      <c r="D22" s="31">
        <v>1</v>
      </c>
      <c r="E22" s="82">
        <v>0</v>
      </c>
      <c r="F22" s="32">
        <f t="shared" si="0"/>
        <v>0</v>
      </c>
      <c r="G22" s="33"/>
      <c r="H22" s="34"/>
      <c r="I22" s="33"/>
      <c r="J22" s="45"/>
    </row>
    <row r="23" spans="1:10">
      <c r="A23" s="27"/>
      <c r="B23" s="29" t="s">
        <v>185</v>
      </c>
      <c r="C23" s="30" t="s">
        <v>41</v>
      </c>
      <c r="D23" s="31">
        <v>1</v>
      </c>
      <c r="E23" s="82">
        <v>0</v>
      </c>
      <c r="F23" s="32">
        <f t="shared" si="0"/>
        <v>0</v>
      </c>
      <c r="G23" s="33"/>
      <c r="H23" s="34"/>
      <c r="I23" s="33"/>
      <c r="J23" s="45"/>
    </row>
    <row r="24" spans="1:10">
      <c r="A24" s="27"/>
      <c r="B24" s="29" t="s">
        <v>186</v>
      </c>
      <c r="C24" s="30" t="s">
        <v>41</v>
      </c>
      <c r="D24" s="31">
        <v>1</v>
      </c>
      <c r="E24" s="82">
        <v>0</v>
      </c>
      <c r="F24" s="32">
        <f t="shared" si="0"/>
        <v>0</v>
      </c>
      <c r="G24" s="33"/>
      <c r="H24" s="34"/>
      <c r="I24" s="33"/>
      <c r="J24" s="45"/>
    </row>
    <row r="25" spans="1:10">
      <c r="A25" s="27"/>
      <c r="B25" s="29" t="s">
        <v>187</v>
      </c>
      <c r="C25" s="30" t="s">
        <v>41</v>
      </c>
      <c r="D25" s="31">
        <v>2</v>
      </c>
      <c r="E25" s="82">
        <v>0</v>
      </c>
      <c r="F25" s="32">
        <f t="shared" si="0"/>
        <v>0</v>
      </c>
      <c r="G25" s="33"/>
      <c r="H25" s="34"/>
      <c r="I25" s="33"/>
      <c r="J25" s="45"/>
    </row>
    <row r="26" spans="1:10">
      <c r="A26" s="74" t="s">
        <v>80</v>
      </c>
      <c r="B26" s="74"/>
      <c r="C26" s="74"/>
      <c r="D26" s="74"/>
      <c r="E26" s="74"/>
      <c r="F26" s="74"/>
      <c r="G26" s="74"/>
      <c r="H26" s="74"/>
      <c r="I26" s="74"/>
      <c r="J26" s="74"/>
    </row>
    <row r="27" spans="1:10">
      <c r="A27" s="28"/>
      <c r="B27" s="29" t="s">
        <v>81</v>
      </c>
      <c r="C27" s="30" t="s">
        <v>41</v>
      </c>
      <c r="D27" s="31">
        <v>11</v>
      </c>
      <c r="E27" s="81">
        <v>0</v>
      </c>
      <c r="F27" s="32">
        <f>ROUNDUP(D27*E27,1)</f>
        <v>0</v>
      </c>
      <c r="G27" s="33"/>
      <c r="H27" s="34"/>
      <c r="I27" s="33"/>
      <c r="J27" s="45"/>
    </row>
    <row r="28" spans="1:10">
      <c r="A28" s="28"/>
      <c r="B28" s="29" t="s">
        <v>82</v>
      </c>
      <c r="C28" s="30" t="s">
        <v>41</v>
      </c>
      <c r="D28" s="31">
        <v>1</v>
      </c>
      <c r="E28" s="81">
        <v>0</v>
      </c>
      <c r="F28" s="32">
        <f>ROUNDUP(D28*E28,1)</f>
        <v>0</v>
      </c>
      <c r="G28" s="33"/>
      <c r="H28" s="34"/>
      <c r="I28" s="33"/>
      <c r="J28" s="45"/>
    </row>
    <row r="29" spans="1:10">
      <c r="A29" s="28"/>
      <c r="B29" s="29" t="s">
        <v>83</v>
      </c>
      <c r="C29" s="30" t="s">
        <v>32</v>
      </c>
      <c r="D29" s="31">
        <v>4.5</v>
      </c>
      <c r="E29" s="83">
        <v>0</v>
      </c>
      <c r="F29" s="32">
        <f>ROUNDUP(D29*E29,1)</f>
        <v>0</v>
      </c>
      <c r="G29" s="33">
        <v>1.7000000000000001E-4</v>
      </c>
      <c r="H29" s="34">
        <f>D29*G29</f>
        <v>7.6500000000000005E-4</v>
      </c>
      <c r="I29" s="33"/>
      <c r="J29" s="45"/>
    </row>
    <row r="30" spans="1:10" ht="14.25" customHeight="1">
      <c r="A30" s="74" t="s">
        <v>189</v>
      </c>
      <c r="B30" s="74"/>
      <c r="C30" s="74"/>
      <c r="D30" s="74"/>
      <c r="E30" s="74"/>
      <c r="F30" s="74"/>
      <c r="G30" s="74"/>
      <c r="H30" s="74"/>
      <c r="I30" s="74"/>
      <c r="J30" s="74"/>
    </row>
    <row r="31" spans="1:10" ht="14.25" customHeight="1">
      <c r="A31" s="28"/>
      <c r="B31" s="29" t="s">
        <v>188</v>
      </c>
      <c r="C31" s="30" t="s">
        <v>37</v>
      </c>
      <c r="D31" s="31">
        <v>1</v>
      </c>
      <c r="E31" s="81">
        <v>0</v>
      </c>
      <c r="F31" s="32">
        <f>ROUNDUP(D31*E31,1)</f>
        <v>0</v>
      </c>
      <c r="G31" s="33"/>
      <c r="H31" s="34"/>
      <c r="I31" s="33"/>
      <c r="J31" s="45"/>
    </row>
    <row r="32" spans="1:10">
      <c r="A32" s="28"/>
      <c r="B32" s="29" t="s">
        <v>170</v>
      </c>
      <c r="C32" s="30" t="s">
        <v>41</v>
      </c>
      <c r="D32" s="31">
        <v>1</v>
      </c>
      <c r="E32" s="81">
        <v>0</v>
      </c>
      <c r="F32" s="32">
        <f>ROUNDUP(D32*E32,1)</f>
        <v>0</v>
      </c>
      <c r="G32" s="33"/>
      <c r="H32" s="34"/>
      <c r="I32" s="33"/>
      <c r="J32" s="45"/>
    </row>
    <row r="33" spans="1:10">
      <c r="A33" s="28"/>
      <c r="B33" s="29" t="s">
        <v>84</v>
      </c>
      <c r="C33" s="30" t="s">
        <v>46</v>
      </c>
      <c r="D33" s="31">
        <v>1.29307953621756</v>
      </c>
      <c r="E33" s="81">
        <v>0</v>
      </c>
      <c r="F33" s="32">
        <f>ROUNDUP(D33*E33,1)</f>
        <v>0</v>
      </c>
      <c r="G33" s="33">
        <v>2.6</v>
      </c>
      <c r="H33" s="34">
        <f>D33*G33</f>
        <v>3.362006794165656</v>
      </c>
      <c r="I33" s="33"/>
      <c r="J33" s="45"/>
    </row>
    <row r="34" spans="1:10" ht="15.75">
      <c r="A34" s="36"/>
      <c r="B34" s="37" t="str">
        <f>CONCATENATE(B15," - ","CELKEM")</f>
        <v>OBJEKTY - CELKEM</v>
      </c>
      <c r="C34" s="38"/>
      <c r="D34" s="38"/>
      <c r="E34" s="39"/>
      <c r="F34" s="23">
        <f>SUM(F17:F33)</f>
        <v>0</v>
      </c>
      <c r="G34" s="40"/>
      <c r="H34" s="41">
        <v>10.5</v>
      </c>
      <c r="I34" s="40"/>
      <c r="J34" s="42"/>
    </row>
    <row r="35" spans="1:10" ht="15">
      <c r="A35" s="26"/>
      <c r="B35" s="73" t="s">
        <v>43</v>
      </c>
      <c r="C35" s="73"/>
      <c r="D35" s="73"/>
      <c r="E35" s="73"/>
      <c r="F35" s="73"/>
      <c r="G35" s="73"/>
      <c r="H35" s="73"/>
      <c r="I35" s="73"/>
      <c r="J35" s="73"/>
    </row>
    <row r="36" spans="1:10">
      <c r="A36" s="74" t="s">
        <v>44</v>
      </c>
      <c r="B36" s="74"/>
      <c r="C36" s="74"/>
      <c r="D36" s="74"/>
      <c r="E36" s="74"/>
      <c r="F36" s="74"/>
      <c r="G36" s="74"/>
      <c r="H36" s="74"/>
      <c r="I36" s="74"/>
      <c r="J36" s="74"/>
    </row>
    <row r="37" spans="1:10">
      <c r="A37" s="28"/>
      <c r="B37" s="29" t="s">
        <v>45</v>
      </c>
      <c r="C37" s="30" t="s">
        <v>46</v>
      </c>
      <c r="D37" s="31">
        <v>123.45</v>
      </c>
      <c r="E37" s="81">
        <v>0</v>
      </c>
      <c r="F37" s="32">
        <f t="shared" ref="F37:F47" si="1">D37*E37</f>
        <v>0</v>
      </c>
      <c r="G37" s="33"/>
      <c r="H37" s="34"/>
      <c r="I37" s="33"/>
      <c r="J37" s="45"/>
    </row>
    <row r="38" spans="1:10">
      <c r="A38" s="28"/>
      <c r="B38" s="29" t="s">
        <v>47</v>
      </c>
      <c r="C38" s="30" t="s">
        <v>46</v>
      </c>
      <c r="D38" s="31">
        <v>123.45</v>
      </c>
      <c r="E38" s="81">
        <v>0</v>
      </c>
      <c r="F38" s="32">
        <f t="shared" si="1"/>
        <v>0</v>
      </c>
      <c r="G38" s="33"/>
      <c r="H38" s="34"/>
      <c r="I38" s="33"/>
      <c r="J38" s="45"/>
    </row>
    <row r="39" spans="1:10">
      <c r="A39" s="28"/>
      <c r="B39" s="29" t="s">
        <v>85</v>
      </c>
      <c r="C39" s="30" t="s">
        <v>49</v>
      </c>
      <c r="D39" s="31">
        <v>155.94999999999999</v>
      </c>
      <c r="E39" s="81">
        <v>0</v>
      </c>
      <c r="F39" s="32">
        <f t="shared" si="1"/>
        <v>0</v>
      </c>
      <c r="G39" s="33">
        <v>8.4999999999999995E-4</v>
      </c>
      <c r="H39" s="34">
        <f>D39*G39</f>
        <v>0.13255749999999999</v>
      </c>
      <c r="I39" s="33"/>
      <c r="J39" s="45"/>
    </row>
    <row r="40" spans="1:10">
      <c r="A40" s="28"/>
      <c r="B40" s="29" t="s">
        <v>51</v>
      </c>
      <c r="C40" s="30" t="s">
        <v>49</v>
      </c>
      <c r="D40" s="31">
        <v>155.94999999999999</v>
      </c>
      <c r="E40" s="81">
        <v>0</v>
      </c>
      <c r="F40" s="32">
        <f t="shared" si="1"/>
        <v>0</v>
      </c>
      <c r="G40" s="33"/>
      <c r="H40" s="34"/>
      <c r="I40" s="33"/>
      <c r="J40" s="45"/>
    </row>
    <row r="41" spans="1:10">
      <c r="A41" s="28"/>
      <c r="B41" s="29" t="s">
        <v>52</v>
      </c>
      <c r="C41" s="30" t="s">
        <v>46</v>
      </c>
      <c r="D41" s="31">
        <v>123.45</v>
      </c>
      <c r="E41" s="81">
        <v>0</v>
      </c>
      <c r="F41" s="32">
        <f t="shared" si="1"/>
        <v>0</v>
      </c>
      <c r="G41" s="33"/>
      <c r="H41" s="34"/>
      <c r="I41" s="33"/>
      <c r="J41" s="45"/>
    </row>
    <row r="42" spans="1:10">
      <c r="A42" s="28"/>
      <c r="B42" s="29" t="s">
        <v>53</v>
      </c>
      <c r="C42" s="30" t="s">
        <v>46</v>
      </c>
      <c r="D42" s="31">
        <v>112.215779859994</v>
      </c>
      <c r="E42" s="81">
        <v>0</v>
      </c>
      <c r="F42" s="32">
        <f t="shared" si="1"/>
        <v>0</v>
      </c>
      <c r="G42" s="33"/>
      <c r="H42" s="34"/>
      <c r="I42" s="33"/>
      <c r="J42" s="45"/>
    </row>
    <row r="43" spans="1:10" ht="21.75" customHeight="1">
      <c r="A43" s="28"/>
      <c r="B43" s="29" t="s">
        <v>54</v>
      </c>
      <c r="C43" s="30" t="s">
        <v>46</v>
      </c>
      <c r="D43" s="31">
        <v>8.3519701400060207</v>
      </c>
      <c r="E43" s="81">
        <v>0</v>
      </c>
      <c r="F43" s="32">
        <f t="shared" si="1"/>
        <v>0</v>
      </c>
      <c r="G43" s="33">
        <v>1.7</v>
      </c>
      <c r="H43" s="34">
        <f>D43*G43</f>
        <v>14.198349238010234</v>
      </c>
      <c r="I43" s="33"/>
      <c r="J43" s="45"/>
    </row>
    <row r="44" spans="1:10" ht="22.5">
      <c r="A44" s="28"/>
      <c r="B44" s="29" t="s">
        <v>55</v>
      </c>
      <c r="C44" s="30" t="s">
        <v>46</v>
      </c>
      <c r="D44" s="31">
        <v>2.88225</v>
      </c>
      <c r="E44" s="81">
        <v>0</v>
      </c>
      <c r="F44" s="32">
        <f t="shared" si="1"/>
        <v>0</v>
      </c>
      <c r="G44" s="33">
        <v>1.7</v>
      </c>
      <c r="H44" s="34">
        <f>D44*G44</f>
        <v>4.8998249999999999</v>
      </c>
      <c r="I44" s="33"/>
      <c r="J44" s="45"/>
    </row>
    <row r="45" spans="1:10">
      <c r="A45" s="28"/>
      <c r="B45" s="29" t="s">
        <v>56</v>
      </c>
      <c r="C45" s="30" t="s">
        <v>46</v>
      </c>
      <c r="D45" s="31">
        <v>11.234220140006</v>
      </c>
      <c r="E45" s="81">
        <v>0</v>
      </c>
      <c r="F45" s="32">
        <f t="shared" si="1"/>
        <v>0</v>
      </c>
      <c r="G45" s="33"/>
      <c r="H45" s="34"/>
      <c r="I45" s="33"/>
      <c r="J45" s="45"/>
    </row>
    <row r="46" spans="1:10">
      <c r="A46" s="28"/>
      <c r="B46" s="29" t="s">
        <v>57</v>
      </c>
      <c r="C46" s="30" t="s">
        <v>46</v>
      </c>
      <c r="D46" s="31">
        <v>11.234220140006</v>
      </c>
      <c r="E46" s="81">
        <v>0</v>
      </c>
      <c r="F46" s="32">
        <f t="shared" si="1"/>
        <v>0</v>
      </c>
      <c r="G46" s="33"/>
      <c r="H46" s="34"/>
      <c r="I46" s="33"/>
      <c r="J46" s="45"/>
    </row>
    <row r="47" spans="1:10">
      <c r="A47" s="28"/>
      <c r="B47" s="29" t="s">
        <v>58</v>
      </c>
      <c r="C47" s="30" t="s">
        <v>46</v>
      </c>
      <c r="D47" s="31">
        <v>11.234220140006</v>
      </c>
      <c r="E47" s="81">
        <v>0</v>
      </c>
      <c r="F47" s="32">
        <f t="shared" si="1"/>
        <v>0</v>
      </c>
      <c r="G47" s="33"/>
      <c r="H47" s="34"/>
      <c r="I47" s="33"/>
      <c r="J47" s="45"/>
    </row>
    <row r="48" spans="1:10">
      <c r="A48" s="74" t="s">
        <v>86</v>
      </c>
      <c r="B48" s="74"/>
      <c r="C48" s="74"/>
      <c r="D48" s="74"/>
      <c r="E48" s="74"/>
      <c r="F48" s="74"/>
      <c r="G48" s="74"/>
      <c r="H48" s="74"/>
      <c r="I48" s="74"/>
      <c r="J48" s="74"/>
    </row>
    <row r="49" spans="1:10">
      <c r="A49" s="28"/>
      <c r="B49" s="29" t="s">
        <v>87</v>
      </c>
      <c r="C49" s="30" t="s">
        <v>46</v>
      </c>
      <c r="D49" s="31">
        <v>11.6992910419682</v>
      </c>
      <c r="E49" s="81">
        <v>0</v>
      </c>
      <c r="F49" s="32">
        <f t="shared" ref="F49:F55" si="2">D49*E49</f>
        <v>0</v>
      </c>
      <c r="G49" s="33"/>
      <c r="H49" s="34"/>
      <c r="I49" s="33"/>
      <c r="J49" s="45"/>
    </row>
    <row r="50" spans="1:10">
      <c r="A50" s="28"/>
      <c r="B50" s="29" t="s">
        <v>88</v>
      </c>
      <c r="C50" s="30" t="s">
        <v>46</v>
      </c>
      <c r="D50" s="31">
        <v>11.6992910419682</v>
      </c>
      <c r="E50" s="81">
        <v>0</v>
      </c>
      <c r="F50" s="32">
        <f t="shared" si="2"/>
        <v>0</v>
      </c>
      <c r="G50" s="33"/>
      <c r="H50" s="34"/>
      <c r="I50" s="33"/>
      <c r="J50" s="45"/>
    </row>
    <row r="51" spans="1:10">
      <c r="A51" s="28"/>
      <c r="B51" s="29" t="s">
        <v>89</v>
      </c>
      <c r="C51" s="30" t="s">
        <v>46</v>
      </c>
      <c r="D51" s="31">
        <v>11.6992910419682</v>
      </c>
      <c r="E51" s="81">
        <v>0</v>
      </c>
      <c r="F51" s="32">
        <f t="shared" si="2"/>
        <v>0</v>
      </c>
      <c r="G51" s="33"/>
      <c r="H51" s="34"/>
      <c r="I51" s="33"/>
      <c r="J51" s="45"/>
    </row>
    <row r="52" spans="1:10">
      <c r="A52" s="28"/>
      <c r="B52" s="29" t="s">
        <v>53</v>
      </c>
      <c r="C52" s="30" t="s">
        <v>46</v>
      </c>
      <c r="D52" s="31">
        <v>1.84725648031052</v>
      </c>
      <c r="E52" s="81">
        <v>0</v>
      </c>
      <c r="F52" s="32">
        <f t="shared" si="2"/>
        <v>0</v>
      </c>
      <c r="G52" s="33"/>
      <c r="H52" s="34"/>
      <c r="I52" s="33"/>
      <c r="J52" s="45"/>
    </row>
    <row r="53" spans="1:10">
      <c r="A53" s="28"/>
      <c r="B53" s="29" t="s">
        <v>56</v>
      </c>
      <c r="C53" s="30" t="s">
        <v>46</v>
      </c>
      <c r="D53" s="31">
        <v>9.8520345616577298</v>
      </c>
      <c r="E53" s="81">
        <v>0</v>
      </c>
      <c r="F53" s="32">
        <f t="shared" si="2"/>
        <v>0</v>
      </c>
      <c r="G53" s="33"/>
      <c r="H53" s="34"/>
      <c r="I53" s="33"/>
      <c r="J53" s="45"/>
    </row>
    <row r="54" spans="1:10">
      <c r="A54" s="28"/>
      <c r="B54" s="29" t="s">
        <v>90</v>
      </c>
      <c r="C54" s="30" t="s">
        <v>46</v>
      </c>
      <c r="D54" s="31">
        <v>9.8520345616577298</v>
      </c>
      <c r="E54" s="81">
        <v>0</v>
      </c>
      <c r="F54" s="32">
        <f t="shared" si="2"/>
        <v>0</v>
      </c>
      <c r="G54" s="33"/>
      <c r="H54" s="34"/>
      <c r="I54" s="33"/>
      <c r="J54" s="45"/>
    </row>
    <row r="55" spans="1:10">
      <c r="A55" s="28"/>
      <c r="B55" s="29" t="s">
        <v>58</v>
      </c>
      <c r="C55" s="30" t="s">
        <v>46</v>
      </c>
      <c r="D55" s="31">
        <v>9.8520345616577298</v>
      </c>
      <c r="E55" s="81">
        <v>0</v>
      </c>
      <c r="F55" s="32">
        <f t="shared" si="2"/>
        <v>0</v>
      </c>
      <c r="G55" s="33"/>
      <c r="H55" s="34"/>
      <c r="I55" s="33"/>
      <c r="J55" s="45"/>
    </row>
    <row r="56" spans="1:10" ht="15.75">
      <c r="A56" s="36"/>
      <c r="B56" s="37" t="str">
        <f>CONCATENATE(B35," - ","CELKEM")</f>
        <v>ZEMNÍ PRÁCE - CELKEM</v>
      </c>
      <c r="C56" s="38"/>
      <c r="D56" s="38"/>
      <c r="E56" s="39"/>
      <c r="F56" s="23">
        <f>SUM(F37:F55)</f>
        <v>0</v>
      </c>
      <c r="G56" s="40"/>
      <c r="H56" s="41">
        <f>SUM(H37:H55)</f>
        <v>19.230731738010235</v>
      </c>
      <c r="I56" s="40"/>
      <c r="J56" s="42"/>
    </row>
    <row r="57" spans="1:10" ht="15">
      <c r="A57" s="26"/>
      <c r="B57" s="73" t="s">
        <v>59</v>
      </c>
      <c r="C57" s="73"/>
      <c r="D57" s="73"/>
      <c r="E57" s="73"/>
      <c r="F57" s="73"/>
      <c r="G57" s="73"/>
      <c r="H57" s="73"/>
      <c r="I57" s="73"/>
      <c r="J57" s="73"/>
    </row>
    <row r="58" spans="1:10">
      <c r="A58" s="28"/>
      <c r="B58" s="29" t="s">
        <v>72</v>
      </c>
      <c r="C58" s="30" t="s">
        <v>32</v>
      </c>
      <c r="D58" s="31">
        <v>30.9</v>
      </c>
      <c r="E58" s="81">
        <v>0</v>
      </c>
      <c r="F58" s="32">
        <f>D58*E58</f>
        <v>0</v>
      </c>
      <c r="G58" s="33"/>
      <c r="H58" s="34"/>
      <c r="I58" s="33"/>
      <c r="J58" s="45"/>
    </row>
    <row r="59" spans="1:10">
      <c r="A59" s="28"/>
      <c r="B59" s="29" t="s">
        <v>62</v>
      </c>
      <c r="C59" s="30" t="s">
        <v>63</v>
      </c>
      <c r="D59" s="31">
        <v>29.735219738010201</v>
      </c>
      <c r="E59" s="81">
        <v>0</v>
      </c>
      <c r="F59" s="32">
        <f>D59*E59</f>
        <v>0</v>
      </c>
      <c r="G59" s="33"/>
      <c r="H59" s="34"/>
      <c r="I59" s="33"/>
      <c r="J59" s="45"/>
    </row>
    <row r="60" spans="1:10">
      <c r="A60" s="28"/>
      <c r="B60" s="29" t="s">
        <v>91</v>
      </c>
      <c r="C60" s="30" t="s">
        <v>37</v>
      </c>
      <c r="D60" s="31">
        <v>1</v>
      </c>
      <c r="E60" s="81">
        <v>0</v>
      </c>
      <c r="F60" s="32">
        <f>D60*E60</f>
        <v>0</v>
      </c>
      <c r="G60" s="33"/>
      <c r="H60" s="34"/>
      <c r="I60" s="33"/>
      <c r="J60" s="45"/>
    </row>
    <row r="61" spans="1:10">
      <c r="A61" s="28"/>
      <c r="B61" s="29" t="s">
        <v>92</v>
      </c>
      <c r="C61" s="30" t="s">
        <v>32</v>
      </c>
      <c r="D61" s="31">
        <v>40.414000000000001</v>
      </c>
      <c r="E61" s="81">
        <v>0</v>
      </c>
      <c r="F61" s="32">
        <f>D61*E61</f>
        <v>0</v>
      </c>
      <c r="G61" s="33"/>
      <c r="H61" s="34"/>
      <c r="I61" s="33"/>
      <c r="J61" s="45"/>
    </row>
    <row r="62" spans="1:10" ht="15.75">
      <c r="A62" s="36"/>
      <c r="B62" s="37" t="str">
        <f>CONCATENATE(B57," - ","CELKEM")</f>
        <v>SOUVISEJÍCÍ - CELKEM</v>
      </c>
      <c r="C62" s="38"/>
      <c r="D62" s="38"/>
      <c r="E62" s="39"/>
      <c r="F62" s="23">
        <f>SUM(F58:F61)</f>
        <v>0</v>
      </c>
      <c r="G62" s="40"/>
      <c r="H62" s="41"/>
      <c r="I62" s="40"/>
      <c r="J62" s="42"/>
    </row>
    <row r="63" spans="1:10" ht="15.75">
      <c r="A63" s="27"/>
      <c r="B63" s="48"/>
      <c r="C63" s="49"/>
      <c r="D63" s="49"/>
      <c r="E63" s="50"/>
      <c r="F63" s="50"/>
      <c r="G63" s="51"/>
      <c r="H63" s="49"/>
      <c r="I63" s="51"/>
      <c r="J63" s="51"/>
    </row>
    <row r="64" spans="1:10" ht="15.75">
      <c r="A64" s="36"/>
      <c r="B64" s="37" t="s">
        <v>64</v>
      </c>
      <c r="C64" s="38"/>
      <c r="D64" s="38"/>
      <c r="E64" s="39"/>
      <c r="F64" s="23">
        <f>F14+F34+F56+F62</f>
        <v>0</v>
      </c>
      <c r="G64" s="40"/>
      <c r="H64" s="41">
        <f>H62+H56+H34+H14</f>
        <v>29.735219738010233</v>
      </c>
      <c r="I64" s="40"/>
      <c r="J64" s="42"/>
    </row>
  </sheetData>
  <sheetProtection algorithmName="SHA-512" hashValue="rtzv3g6HNMOIcq1QKvyf2F0Xb6OAP+iUj/Hz9uO+8URKdLx86yGph3OHJdQ4zPAgn0NPUDA0okP05zNyQKhD5Q==" saltValue="6lPecnKrsmBFlAP6xT2vIA==" spinCount="100000" sheet="1" objects="1" scenarios="1"/>
  <mergeCells count="15">
    <mergeCell ref="A36:J36"/>
    <mergeCell ref="A48:J48"/>
    <mergeCell ref="B57:J57"/>
    <mergeCell ref="A10:J10"/>
    <mergeCell ref="B15:J15"/>
    <mergeCell ref="A16:J16"/>
    <mergeCell ref="A26:J26"/>
    <mergeCell ref="A30:J30"/>
    <mergeCell ref="B35:J35"/>
    <mergeCell ref="B9:J9"/>
    <mergeCell ref="A2:J2"/>
    <mergeCell ref="C3:J3"/>
    <mergeCell ref="C4:J4"/>
    <mergeCell ref="C5:J5"/>
    <mergeCell ref="A8:J8"/>
  </mergeCells>
  <conditionalFormatting sqref="D7">
    <cfRule type="cellIs" dxfId="9" priority="8" stopIfTrue="1" operator="equal">
      <formula>0</formula>
    </cfRule>
  </conditionalFormatting>
  <conditionalFormatting sqref="D11:D13 D17:D25 D27:D29 D31:D33 D37:D47 D49:D55 D58:D61">
    <cfRule type="cellIs" dxfId="8" priority="5" stopIfTrue="1" operator="lessThanOrEqual">
      <formula>0</formula>
    </cfRule>
  </conditionalFormatting>
  <pageMargins left="0.78740157480314954" right="0.78740157480314954" top="1.1814960629921258" bottom="1.1814960629921258" header="0.88622047244094482" footer="0.88622047244094482"/>
  <pageSetup paperSize="9" scale="70" fitToHeight="0" pageOrder="overThenDown" orientation="portrait" useFirstPageNumber="1"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F66E54-616E-429A-808E-BEBF3C7BA9DD}">
  <sheetPr>
    <pageSetUpPr fitToPage="1"/>
  </sheetPr>
  <dimension ref="A1:ALA87"/>
  <sheetViews>
    <sheetView view="pageBreakPreview" zoomScale="115" zoomScaleNormal="100" zoomScaleSheetLayoutView="115" workbookViewId="0">
      <selection activeCell="A33" sqref="A33:J33"/>
    </sheetView>
  </sheetViews>
  <sheetFormatPr defaultRowHeight="14.25"/>
  <cols>
    <col min="1" max="1" width="4" style="12" customWidth="1"/>
    <col min="2" max="2" width="58" style="12" customWidth="1"/>
    <col min="3" max="3" width="5.140625" style="12" customWidth="1"/>
    <col min="4" max="4" width="8.28515625" style="20" customWidth="1"/>
    <col min="5" max="5" width="10.42578125" style="60" customWidth="1"/>
    <col min="6" max="6" width="13.5703125" style="60" customWidth="1"/>
    <col min="7" max="7" width="11.140625" style="12" customWidth="1"/>
    <col min="8" max="8" width="11" style="12" customWidth="1"/>
    <col min="9" max="9" width="10.7109375" style="12" customWidth="1"/>
    <col min="10" max="10" width="10.140625" style="12" customWidth="1"/>
    <col min="11" max="29" width="8.7109375" style="12" customWidth="1"/>
    <col min="30" max="989" width="8.7109375" style="2" customWidth="1"/>
  </cols>
  <sheetData>
    <row r="1" spans="1:29" ht="15.75">
      <c r="A1" s="52"/>
      <c r="B1" s="52"/>
      <c r="C1" s="52"/>
      <c r="D1" s="52"/>
      <c r="E1" s="53"/>
      <c r="F1" s="53"/>
    </row>
    <row r="2" spans="1:29" ht="15">
      <c r="A2" s="69" t="s">
        <v>19</v>
      </c>
      <c r="B2" s="69"/>
      <c r="C2" s="69"/>
      <c r="D2" s="69"/>
      <c r="E2" s="69"/>
      <c r="F2" s="69"/>
      <c r="G2" s="69"/>
      <c r="H2" s="69"/>
      <c r="I2" s="69"/>
      <c r="J2" s="69"/>
    </row>
    <row r="3" spans="1:29" ht="15">
      <c r="A3" s="15"/>
      <c r="B3" s="16" t="s">
        <v>20</v>
      </c>
      <c r="C3" s="71" t="str">
        <f>KL!A3</f>
        <v>RADNICE ÚMČ Brno – Útěchov</v>
      </c>
      <c r="D3" s="71"/>
      <c r="E3" s="71"/>
      <c r="F3" s="71"/>
      <c r="G3" s="71"/>
      <c r="H3" s="71"/>
      <c r="I3" s="71"/>
      <c r="J3" s="71"/>
    </row>
    <row r="4" spans="1:29" ht="15">
      <c r="A4" s="15"/>
      <c r="B4" s="16"/>
      <c r="C4" s="71" t="str">
        <f>KL!A4</f>
        <v>p.č. 65/3, v k.ú. Útěchov u Brna [775550]</v>
      </c>
      <c r="D4" s="71"/>
      <c r="E4" s="71"/>
      <c r="F4" s="71"/>
      <c r="G4" s="71"/>
      <c r="H4" s="71"/>
      <c r="I4" s="71"/>
      <c r="J4" s="71"/>
    </row>
    <row r="5" spans="1:29" ht="14.25" customHeight="1">
      <c r="A5" s="17"/>
      <c r="B5" s="18" t="s">
        <v>21</v>
      </c>
      <c r="C5" s="72" t="s">
        <v>13</v>
      </c>
      <c r="D5" s="72"/>
      <c r="E5" s="72"/>
      <c r="F5" s="72"/>
      <c r="G5" s="72"/>
      <c r="H5" s="72"/>
      <c r="I5" s="72"/>
      <c r="J5" s="72"/>
    </row>
    <row r="6" spans="1:29" ht="15">
      <c r="A6" s="19"/>
      <c r="B6" s="18"/>
      <c r="C6" s="72" t="s">
        <v>14</v>
      </c>
      <c r="D6" s="72"/>
      <c r="E6" s="72"/>
      <c r="F6" s="72"/>
      <c r="G6" s="72"/>
      <c r="H6" s="72"/>
      <c r="I6" s="72"/>
      <c r="J6" s="72"/>
    </row>
    <row r="7" spans="1:29" ht="24">
      <c r="A7" s="21" t="s">
        <v>22</v>
      </c>
      <c r="B7" s="22" t="s">
        <v>23</v>
      </c>
      <c r="C7" s="22" t="s">
        <v>24</v>
      </c>
      <c r="D7" s="22" t="s">
        <v>25</v>
      </c>
      <c r="E7" s="23" t="s">
        <v>26</v>
      </c>
      <c r="F7" s="23" t="s">
        <v>27</v>
      </c>
      <c r="G7" s="24" t="s">
        <v>28</v>
      </c>
      <c r="H7" s="24" t="s">
        <v>29</v>
      </c>
      <c r="I7" s="24"/>
      <c r="J7" s="24"/>
      <c r="K7" s="54"/>
      <c r="L7" s="54"/>
      <c r="M7" s="54"/>
      <c r="N7" s="54"/>
      <c r="O7" s="54"/>
      <c r="P7" s="54"/>
      <c r="Q7" s="54"/>
      <c r="R7" s="54"/>
      <c r="S7" s="54"/>
      <c r="T7" s="54"/>
      <c r="U7" s="54"/>
      <c r="V7" s="54"/>
      <c r="W7" s="54"/>
      <c r="X7" s="54"/>
      <c r="Y7" s="54"/>
      <c r="Z7" s="54"/>
      <c r="AA7" s="54"/>
      <c r="AB7" s="54"/>
      <c r="AC7" s="54"/>
    </row>
    <row r="8" spans="1:29" ht="15" customHeight="1">
      <c r="A8" s="26"/>
      <c r="B8" s="73" t="s">
        <v>93</v>
      </c>
      <c r="C8" s="73"/>
      <c r="D8" s="73"/>
      <c r="E8" s="73"/>
      <c r="F8" s="73"/>
      <c r="G8" s="73"/>
      <c r="H8" s="73"/>
      <c r="I8" s="73"/>
      <c r="J8" s="73"/>
    </row>
    <row r="9" spans="1:29">
      <c r="A9" s="78" t="s">
        <v>94</v>
      </c>
      <c r="B9" s="78"/>
      <c r="C9" s="78"/>
      <c r="D9" s="78"/>
      <c r="E9" s="78"/>
      <c r="F9" s="78"/>
      <c r="G9" s="78"/>
      <c r="H9" s="78"/>
      <c r="I9" s="78"/>
      <c r="J9" s="78"/>
    </row>
    <row r="10" spans="1:29">
      <c r="A10" s="28"/>
      <c r="B10" s="29" t="s">
        <v>95</v>
      </c>
      <c r="C10" s="30" t="s">
        <v>32</v>
      </c>
      <c r="D10" s="44">
        <v>7.48</v>
      </c>
      <c r="E10" s="81">
        <v>0</v>
      </c>
      <c r="F10" s="32">
        <f>ROUNDUP(D10*E10,1)</f>
        <v>0</v>
      </c>
      <c r="G10" s="33">
        <v>2.7E-4</v>
      </c>
      <c r="H10" s="45">
        <f>G10*D10</f>
        <v>2.0196000000000003E-3</v>
      </c>
      <c r="I10" s="33"/>
      <c r="J10" s="45"/>
    </row>
    <row r="11" spans="1:29">
      <c r="A11" s="28"/>
      <c r="B11" s="29" t="s">
        <v>96</v>
      </c>
      <c r="C11" s="30" t="s">
        <v>32</v>
      </c>
      <c r="D11" s="44">
        <v>3.52</v>
      </c>
      <c r="E11" s="81">
        <v>0</v>
      </c>
      <c r="F11" s="32">
        <f>ROUNDUP(D11*E11,1)</f>
        <v>0</v>
      </c>
      <c r="G11" s="33">
        <v>4.2999999999999999E-4</v>
      </c>
      <c r="H11" s="45">
        <f>G11*D11</f>
        <v>1.5135999999999999E-3</v>
      </c>
      <c r="I11" s="33"/>
      <c r="J11" s="45"/>
    </row>
    <row r="12" spans="1:29">
      <c r="A12" s="28"/>
      <c r="B12" s="29" t="s">
        <v>97</v>
      </c>
      <c r="C12" s="30" t="s">
        <v>32</v>
      </c>
      <c r="D12" s="44">
        <v>3.19</v>
      </c>
      <c r="E12" s="81">
        <v>0</v>
      </c>
      <c r="F12" s="32">
        <f>ROUNDUP(D12*E12,1)</f>
        <v>0</v>
      </c>
      <c r="G12" s="33">
        <v>0</v>
      </c>
      <c r="H12" s="45">
        <f>G12*D12</f>
        <v>0</v>
      </c>
      <c r="I12" s="33"/>
      <c r="J12" s="45"/>
    </row>
    <row r="13" spans="1:29">
      <c r="A13" s="28"/>
      <c r="B13" s="29" t="s">
        <v>98</v>
      </c>
      <c r="C13" s="30" t="s">
        <v>32</v>
      </c>
      <c r="D13" s="44">
        <v>6.16</v>
      </c>
      <c r="E13" s="81">
        <v>0</v>
      </c>
      <c r="F13" s="32">
        <f>ROUNDUP(D13*E13,1)</f>
        <v>0</v>
      </c>
      <c r="G13" s="33">
        <v>1.7000000000000001E-4</v>
      </c>
      <c r="H13" s="45">
        <f>G13*D13</f>
        <v>1.0472000000000001E-3</v>
      </c>
      <c r="I13" s="33"/>
      <c r="J13" s="45"/>
    </row>
    <row r="14" spans="1:29" ht="15.75">
      <c r="A14" s="36"/>
      <c r="B14" s="37" t="str">
        <f>CONCATENATE(B8," - ","CELKEM")</f>
        <v>POTRUBÍ SV - CELKEM</v>
      </c>
      <c r="C14" s="38"/>
      <c r="D14" s="38"/>
      <c r="E14" s="39"/>
      <c r="F14" s="23">
        <f>SUM(F10:F13)</f>
        <v>0</v>
      </c>
      <c r="G14" s="40"/>
      <c r="H14" s="41">
        <f>SUM(H10:H13)</f>
        <v>4.5804000000000001E-3</v>
      </c>
      <c r="I14" s="40"/>
      <c r="J14" s="42"/>
    </row>
    <row r="15" spans="1:29" ht="14.85" customHeight="1">
      <c r="A15" s="26"/>
      <c r="B15" s="73" t="s">
        <v>99</v>
      </c>
      <c r="C15" s="73"/>
      <c r="D15" s="73"/>
      <c r="E15" s="73"/>
      <c r="F15" s="73"/>
      <c r="G15" s="73"/>
      <c r="H15" s="73"/>
      <c r="I15" s="73"/>
      <c r="J15" s="73"/>
    </row>
    <row r="16" spans="1:29" ht="20.65" customHeight="1">
      <c r="A16" s="74" t="s">
        <v>176</v>
      </c>
      <c r="B16" s="74"/>
      <c r="C16" s="74"/>
      <c r="D16" s="74"/>
      <c r="E16" s="74"/>
      <c r="F16" s="74"/>
      <c r="G16" s="74"/>
      <c r="H16" s="74"/>
      <c r="I16" s="74"/>
      <c r="J16" s="74"/>
    </row>
    <row r="17" spans="1:10">
      <c r="A17" s="28"/>
      <c r="B17" s="29" t="s">
        <v>100</v>
      </c>
      <c r="C17" s="30" t="s">
        <v>32</v>
      </c>
      <c r="D17" s="44">
        <v>7.48</v>
      </c>
      <c r="E17" s="81">
        <v>0</v>
      </c>
      <c r="F17" s="32">
        <f>ROUNDUP(D17*E17,1)</f>
        <v>0</v>
      </c>
      <c r="G17" s="33">
        <v>5.0000000000000002E-5</v>
      </c>
      <c r="H17" s="45">
        <f>G17*D17</f>
        <v>3.7400000000000004E-4</v>
      </c>
      <c r="I17" s="33"/>
      <c r="J17" s="45"/>
    </row>
    <row r="18" spans="1:10">
      <c r="A18" s="28"/>
      <c r="B18" s="29" t="s">
        <v>101</v>
      </c>
      <c r="C18" s="30" t="s">
        <v>32</v>
      </c>
      <c r="D18" s="44">
        <v>3.52</v>
      </c>
      <c r="E18" s="81">
        <v>0</v>
      </c>
      <c r="F18" s="32">
        <f>ROUNDUP(D18*E18,1)</f>
        <v>0</v>
      </c>
      <c r="G18" s="33">
        <v>5.0000000000000002E-5</v>
      </c>
      <c r="H18" s="45">
        <f>G18*D18</f>
        <v>1.7600000000000002E-4</v>
      </c>
      <c r="I18" s="33"/>
      <c r="J18" s="45"/>
    </row>
    <row r="19" spans="1:10">
      <c r="A19" s="28"/>
      <c r="B19" s="29" t="s">
        <v>102</v>
      </c>
      <c r="C19" s="30" t="s">
        <v>32</v>
      </c>
      <c r="D19" s="44">
        <v>3.19</v>
      </c>
      <c r="E19" s="81">
        <v>0</v>
      </c>
      <c r="F19" s="32">
        <f>ROUNDUP(D19*E19,1)</f>
        <v>0</v>
      </c>
      <c r="G19" s="33">
        <v>1.0000500000000001</v>
      </c>
      <c r="H19" s="45">
        <f>G19*D19</f>
        <v>3.1901595000000005</v>
      </c>
      <c r="I19" s="33"/>
      <c r="J19" s="45"/>
    </row>
    <row r="20" spans="1:10">
      <c r="A20" s="28"/>
      <c r="B20" s="29" t="s">
        <v>103</v>
      </c>
      <c r="C20" s="30" t="s">
        <v>32</v>
      </c>
      <c r="D20" s="44">
        <v>6.16</v>
      </c>
      <c r="E20" s="81">
        <v>0</v>
      </c>
      <c r="F20" s="32">
        <f>ROUNDUP(D20*E20,1)</f>
        <v>0</v>
      </c>
      <c r="G20" s="33">
        <v>5.0000000000000002E-5</v>
      </c>
      <c r="H20" s="45">
        <f>G20*D20</f>
        <v>3.0800000000000001E-4</v>
      </c>
      <c r="I20" s="33"/>
      <c r="J20" s="45"/>
    </row>
    <row r="21" spans="1:10" ht="15.75">
      <c r="A21" s="36"/>
      <c r="B21" s="37" t="str">
        <f>CONCATENATE(B15," - ","CELKEM")</f>
        <v>IZOLACE SV - CELKEM</v>
      </c>
      <c r="C21" s="38"/>
      <c r="D21" s="38"/>
      <c r="E21" s="39"/>
      <c r="F21" s="23">
        <f>SUM(F17:F20)</f>
        <v>0</v>
      </c>
      <c r="G21" s="40"/>
      <c r="H21" s="41">
        <f>SUM(H17:H20)</f>
        <v>3.1910175000000005</v>
      </c>
      <c r="I21" s="40"/>
      <c r="J21" s="42"/>
    </row>
    <row r="22" spans="1:10" ht="14.85" customHeight="1">
      <c r="A22" s="26"/>
      <c r="B22" s="73" t="s">
        <v>104</v>
      </c>
      <c r="C22" s="73"/>
      <c r="D22" s="73"/>
      <c r="E22" s="73"/>
      <c r="F22" s="73"/>
      <c r="G22" s="73"/>
      <c r="H22" s="73"/>
      <c r="I22" s="73"/>
      <c r="J22" s="73"/>
    </row>
    <row r="23" spans="1:10" ht="20.65" customHeight="1">
      <c r="A23" s="74" t="s">
        <v>105</v>
      </c>
      <c r="B23" s="74"/>
      <c r="C23" s="74"/>
      <c r="D23" s="74"/>
      <c r="E23" s="74"/>
      <c r="F23" s="74"/>
      <c r="G23" s="74"/>
      <c r="H23" s="74"/>
      <c r="I23" s="74"/>
      <c r="J23" s="74"/>
    </row>
    <row r="24" spans="1:10">
      <c r="A24" s="28"/>
      <c r="B24" s="29" t="s">
        <v>95</v>
      </c>
      <c r="C24" s="30" t="s">
        <v>32</v>
      </c>
      <c r="D24" s="44">
        <v>8.69</v>
      </c>
      <c r="E24" s="81">
        <v>0</v>
      </c>
      <c r="F24" s="32">
        <f>ROUNDUP(D24*E24,1)</f>
        <v>0</v>
      </c>
      <c r="G24" s="33">
        <v>2.7E-4</v>
      </c>
      <c r="H24" s="45">
        <f>G24*D24</f>
        <v>2.3462999999999999E-3</v>
      </c>
      <c r="I24" s="33"/>
      <c r="J24" s="45"/>
    </row>
    <row r="25" spans="1:10">
      <c r="A25" s="28"/>
      <c r="B25" s="29" t="s">
        <v>98</v>
      </c>
      <c r="C25" s="30" t="s">
        <v>32</v>
      </c>
      <c r="D25" s="44">
        <v>3.85</v>
      </c>
      <c r="E25" s="81">
        <v>0</v>
      </c>
      <c r="F25" s="32">
        <f>ROUNDUP(D25*E25,1)</f>
        <v>0</v>
      </c>
      <c r="G25" s="33">
        <v>1.7000000000000001E-4</v>
      </c>
      <c r="H25" s="45">
        <f>G25*D25</f>
        <v>6.5450000000000003E-4</v>
      </c>
      <c r="I25" s="33"/>
      <c r="J25" s="45"/>
    </row>
    <row r="26" spans="1:10" ht="15.75">
      <c r="A26" s="36"/>
      <c r="B26" s="37" t="str">
        <f>CONCATENATE(B22," - ","CELKEM")</f>
        <v>POTRUBÍ TV - CELKEM</v>
      </c>
      <c r="C26" s="38"/>
      <c r="D26" s="38"/>
      <c r="E26" s="39"/>
      <c r="F26" s="23">
        <f>SUM(F24:F25)</f>
        <v>0</v>
      </c>
      <c r="G26" s="40"/>
      <c r="H26" s="41">
        <f>SUM(H24:H25)</f>
        <v>3.0008000000000001E-3</v>
      </c>
      <c r="I26" s="40"/>
      <c r="J26" s="42"/>
    </row>
    <row r="27" spans="1:10" ht="15" customHeight="1">
      <c r="A27" s="26"/>
      <c r="B27" s="73" t="s">
        <v>106</v>
      </c>
      <c r="C27" s="73"/>
      <c r="D27" s="73"/>
      <c r="E27" s="73"/>
      <c r="F27" s="73"/>
      <c r="G27" s="73"/>
      <c r="H27" s="73"/>
      <c r="I27" s="73"/>
      <c r="J27" s="73"/>
    </row>
    <row r="28" spans="1:10" ht="20.65" customHeight="1">
      <c r="A28" s="74" t="s">
        <v>175</v>
      </c>
      <c r="B28" s="74"/>
      <c r="C28" s="74"/>
      <c r="D28" s="74"/>
      <c r="E28" s="74"/>
      <c r="F28" s="74"/>
      <c r="G28" s="74"/>
      <c r="H28" s="74"/>
      <c r="I28" s="74"/>
      <c r="J28" s="74"/>
    </row>
    <row r="29" spans="1:10">
      <c r="A29" s="28"/>
      <c r="B29" s="29" t="s">
        <v>107</v>
      </c>
      <c r="C29" s="30" t="s">
        <v>32</v>
      </c>
      <c r="D29" s="44">
        <v>8.69</v>
      </c>
      <c r="E29" s="81">
        <v>0</v>
      </c>
      <c r="F29" s="32">
        <f>ROUNDUP(D29*E29,1)</f>
        <v>0</v>
      </c>
      <c r="G29" s="33">
        <v>5.0000000000000002E-5</v>
      </c>
      <c r="H29" s="45">
        <f>G29*D29</f>
        <v>4.3449999999999999E-4</v>
      </c>
      <c r="I29" s="33"/>
      <c r="J29" s="45"/>
    </row>
    <row r="30" spans="1:10">
      <c r="A30" s="28"/>
      <c r="B30" s="29" t="s">
        <v>108</v>
      </c>
      <c r="C30" s="30" t="s">
        <v>32</v>
      </c>
      <c r="D30" s="44">
        <v>3.85</v>
      </c>
      <c r="E30" s="81">
        <v>0</v>
      </c>
      <c r="F30" s="32">
        <f>ROUNDUP(D30*E30,1)</f>
        <v>0</v>
      </c>
      <c r="G30" s="33">
        <v>5.0000000000000002E-5</v>
      </c>
      <c r="H30" s="45">
        <f>G30*D30</f>
        <v>1.9250000000000002E-4</v>
      </c>
      <c r="I30" s="33"/>
      <c r="J30" s="45"/>
    </row>
    <row r="31" spans="1:10" ht="15.75">
      <c r="A31" s="36"/>
      <c r="B31" s="37" t="str">
        <f>CONCATENATE(B27," - ","CELKEM")</f>
        <v>IZOLACE TV - CELKEM</v>
      </c>
      <c r="C31" s="38"/>
      <c r="D31" s="38"/>
      <c r="E31" s="39"/>
      <c r="F31" s="23">
        <f>SUM(F29:F30)</f>
        <v>0</v>
      </c>
      <c r="G31" s="40"/>
      <c r="H31" s="41">
        <f>SUM(H29:H30)</f>
        <v>6.2699999999999995E-4</v>
      </c>
      <c r="I31" s="40"/>
      <c r="J31" s="42"/>
    </row>
    <row r="32" spans="1:10" ht="14.85" customHeight="1">
      <c r="A32" s="26"/>
      <c r="B32" s="73" t="s">
        <v>109</v>
      </c>
      <c r="C32" s="73"/>
      <c r="D32" s="73"/>
      <c r="E32" s="73"/>
      <c r="F32" s="73"/>
      <c r="G32" s="73"/>
      <c r="H32" s="73"/>
      <c r="I32" s="73"/>
      <c r="J32" s="73"/>
    </row>
    <row r="33" spans="1:10" ht="52.9" customHeight="1">
      <c r="A33" s="74" t="s">
        <v>173</v>
      </c>
      <c r="B33" s="74"/>
      <c r="C33" s="74"/>
      <c r="D33" s="74"/>
      <c r="E33" s="74"/>
      <c r="F33" s="74"/>
      <c r="G33" s="74"/>
      <c r="H33" s="74"/>
      <c r="I33" s="74"/>
      <c r="J33" s="74"/>
    </row>
    <row r="34" spans="1:10">
      <c r="A34" s="27"/>
      <c r="B34" s="77" t="s">
        <v>110</v>
      </c>
      <c r="C34" s="77"/>
      <c r="D34" s="77"/>
      <c r="E34" s="77"/>
      <c r="F34" s="77"/>
      <c r="G34" s="77"/>
      <c r="H34" s="77"/>
      <c r="I34" s="77"/>
      <c r="J34" s="77"/>
    </row>
    <row r="35" spans="1:10">
      <c r="A35" s="28"/>
      <c r="B35" s="29" t="s">
        <v>111</v>
      </c>
      <c r="C35" s="30" t="s">
        <v>41</v>
      </c>
      <c r="D35" s="44">
        <v>1</v>
      </c>
      <c r="E35" s="81">
        <v>0</v>
      </c>
      <c r="F35" s="32">
        <f>ROUNDUP(D35*E35,1)</f>
        <v>0</v>
      </c>
      <c r="G35" s="33"/>
      <c r="H35" s="45"/>
      <c r="I35" s="33"/>
      <c r="J35" s="45"/>
    </row>
    <row r="36" spans="1:10">
      <c r="A36" s="28"/>
      <c r="B36" s="29" t="s">
        <v>112</v>
      </c>
      <c r="C36" s="30" t="s">
        <v>41</v>
      </c>
      <c r="D36" s="44">
        <v>1</v>
      </c>
      <c r="E36" s="81">
        <v>0</v>
      </c>
      <c r="F36" s="32">
        <f>ROUNDUP(D36*E36,1)</f>
        <v>0</v>
      </c>
      <c r="G36" s="33"/>
      <c r="H36" s="45"/>
      <c r="I36" s="33"/>
      <c r="J36" s="45"/>
    </row>
    <row r="37" spans="1:10">
      <c r="A37" s="28"/>
      <c r="B37" s="29" t="s">
        <v>113</v>
      </c>
      <c r="C37" s="30" t="s">
        <v>41</v>
      </c>
      <c r="D37" s="44">
        <v>6</v>
      </c>
      <c r="E37" s="81">
        <v>0</v>
      </c>
      <c r="F37" s="32">
        <f>ROUNDUP(D37*E37,1)</f>
        <v>0</v>
      </c>
      <c r="G37" s="33"/>
      <c r="H37" s="45"/>
      <c r="I37" s="33"/>
      <c r="J37" s="45"/>
    </row>
    <row r="38" spans="1:10" ht="15.75">
      <c r="A38" s="36"/>
      <c r="B38" s="37" t="str">
        <f>CONCATENATE(B32," - ","CELKEM")</f>
        <v>ARMATURY - CELKEM</v>
      </c>
      <c r="C38" s="38"/>
      <c r="D38" s="38"/>
      <c r="E38" s="39"/>
      <c r="F38" s="23">
        <f>SUM(F35:F37)</f>
        <v>0</v>
      </c>
      <c r="G38" s="40"/>
      <c r="H38" s="41">
        <f>SUM(H37:H37)</f>
        <v>0</v>
      </c>
      <c r="I38" s="40"/>
      <c r="J38" s="42"/>
    </row>
    <row r="39" spans="1:10" ht="15">
      <c r="A39" s="26"/>
      <c r="B39" s="73" t="s">
        <v>114</v>
      </c>
      <c r="C39" s="73"/>
      <c r="D39" s="73"/>
      <c r="E39" s="73"/>
      <c r="F39" s="73"/>
      <c r="G39" s="73"/>
      <c r="H39" s="73"/>
      <c r="I39" s="73"/>
      <c r="J39" s="73"/>
    </row>
    <row r="40" spans="1:10">
      <c r="A40" s="55"/>
      <c r="B40" s="77" t="s">
        <v>114</v>
      </c>
      <c r="C40" s="77"/>
      <c r="D40" s="77"/>
      <c r="E40" s="77"/>
      <c r="F40" s="77"/>
      <c r="G40" s="77"/>
      <c r="H40" s="77"/>
      <c r="I40" s="77"/>
      <c r="J40" s="77"/>
    </row>
    <row r="41" spans="1:10">
      <c r="A41" s="28"/>
      <c r="B41" s="29" t="s">
        <v>115</v>
      </c>
      <c r="C41" s="30" t="s">
        <v>41</v>
      </c>
      <c r="D41" s="44">
        <v>1</v>
      </c>
      <c r="E41" s="81">
        <v>0</v>
      </c>
      <c r="F41" s="32">
        <f>ROUNDUP(D41*E41,1)</f>
        <v>0</v>
      </c>
      <c r="G41" s="56">
        <v>27.5</v>
      </c>
      <c r="H41" s="45">
        <f>G41*D41/1000</f>
        <v>2.75E-2</v>
      </c>
      <c r="I41" s="33"/>
      <c r="J41" s="45"/>
    </row>
    <row r="42" spans="1:10">
      <c r="A42" s="28"/>
      <c r="B42" s="29" t="s">
        <v>116</v>
      </c>
      <c r="C42" s="30" t="s">
        <v>39</v>
      </c>
      <c r="D42" s="44">
        <v>1</v>
      </c>
      <c r="E42" s="81">
        <v>0</v>
      </c>
      <c r="F42" s="32">
        <f>ROUNDUP(D42*E42,1)</f>
        <v>0</v>
      </c>
      <c r="G42" s="56">
        <v>2.8</v>
      </c>
      <c r="H42" s="45">
        <f>G42*D42/1000</f>
        <v>2.8E-3</v>
      </c>
      <c r="I42" s="33"/>
      <c r="J42" s="45"/>
    </row>
    <row r="43" spans="1:10">
      <c r="A43" s="28"/>
      <c r="B43" s="29" t="s">
        <v>117</v>
      </c>
      <c r="C43" s="30" t="s">
        <v>41</v>
      </c>
      <c r="D43" s="44">
        <v>2</v>
      </c>
      <c r="E43" s="81">
        <v>0</v>
      </c>
      <c r="F43" s="32">
        <f>ROUNDUP(D43*E43,1)</f>
        <v>0</v>
      </c>
      <c r="G43" s="56">
        <v>9.6199999999999992</v>
      </c>
      <c r="H43" s="45">
        <f>G43*D43/1000</f>
        <v>1.924E-2</v>
      </c>
      <c r="I43" s="33"/>
      <c r="J43" s="45"/>
    </row>
    <row r="44" spans="1:10">
      <c r="A44" s="28"/>
      <c r="B44" s="29" t="s">
        <v>118</v>
      </c>
      <c r="C44" s="30" t="s">
        <v>41</v>
      </c>
      <c r="D44" s="44">
        <v>1</v>
      </c>
      <c r="E44" s="81">
        <v>0</v>
      </c>
      <c r="F44" s="32">
        <f>ROUNDUP(D44*E44,1)</f>
        <v>0</v>
      </c>
      <c r="G44" s="56">
        <v>10.5</v>
      </c>
      <c r="H44" s="45">
        <f>G44*D44/1000</f>
        <v>1.0500000000000001E-2</v>
      </c>
      <c r="I44" s="33"/>
      <c r="J44" s="45"/>
    </row>
    <row r="45" spans="1:10">
      <c r="A45" s="28"/>
      <c r="B45" s="29" t="s">
        <v>119</v>
      </c>
      <c r="C45" s="30" t="s">
        <v>41</v>
      </c>
      <c r="D45" s="44">
        <v>1</v>
      </c>
      <c r="E45" s="81">
        <v>0</v>
      </c>
      <c r="F45" s="32">
        <f>ROUNDUP(D45*E45,1)</f>
        <v>0</v>
      </c>
      <c r="G45" s="56">
        <v>20</v>
      </c>
      <c r="H45" s="45">
        <f>G45*D45/1000</f>
        <v>0.02</v>
      </c>
      <c r="I45" s="33"/>
      <c r="J45" s="45"/>
    </row>
    <row r="46" spans="1:10">
      <c r="A46" s="55"/>
      <c r="B46" s="77" t="s">
        <v>120</v>
      </c>
      <c r="C46" s="77"/>
      <c r="D46" s="77"/>
      <c r="E46" s="77"/>
      <c r="F46" s="77"/>
      <c r="G46" s="77"/>
      <c r="H46" s="77"/>
      <c r="I46" s="77"/>
      <c r="J46" s="77"/>
    </row>
    <row r="47" spans="1:10" ht="22.5">
      <c r="A47" s="28"/>
      <c r="B47" s="29" t="s">
        <v>121</v>
      </c>
      <c r="C47" s="30" t="s">
        <v>41</v>
      </c>
      <c r="D47" s="44">
        <v>1</v>
      </c>
      <c r="E47" s="81">
        <v>0</v>
      </c>
      <c r="F47" s="32">
        <f>ROUNDUP(D47*E47,1)</f>
        <v>0</v>
      </c>
      <c r="G47" s="56"/>
      <c r="H47" s="45"/>
      <c r="I47" s="33"/>
      <c r="J47" s="45"/>
    </row>
    <row r="48" spans="1:10">
      <c r="A48" s="28"/>
      <c r="B48" s="29" t="s">
        <v>122</v>
      </c>
      <c r="C48" s="30" t="s">
        <v>41</v>
      </c>
      <c r="D48" s="44">
        <v>3</v>
      </c>
      <c r="E48" s="81">
        <v>0</v>
      </c>
      <c r="F48" s="32">
        <f>ROUNDUP(D48*E48,1)</f>
        <v>0</v>
      </c>
      <c r="G48" s="56"/>
      <c r="H48" s="45"/>
      <c r="I48" s="33"/>
      <c r="J48" s="45"/>
    </row>
    <row r="49" spans="1:17">
      <c r="A49" s="28"/>
      <c r="B49" s="29" t="s">
        <v>123</v>
      </c>
      <c r="C49" s="30" t="s">
        <v>41</v>
      </c>
      <c r="D49" s="44">
        <v>1</v>
      </c>
      <c r="E49" s="81">
        <v>0</v>
      </c>
      <c r="F49" s="32">
        <f>ROUNDUP(D49*E49,1)</f>
        <v>0</v>
      </c>
      <c r="G49" s="56"/>
      <c r="H49" s="45"/>
      <c r="I49" s="33"/>
      <c r="J49" s="45"/>
    </row>
    <row r="50" spans="1:17">
      <c r="A50" s="55"/>
      <c r="B50" s="77" t="s">
        <v>124</v>
      </c>
      <c r="C50" s="77"/>
      <c r="D50" s="77"/>
      <c r="E50" s="77"/>
      <c r="F50" s="77"/>
      <c r="G50" s="77"/>
      <c r="H50" s="77"/>
      <c r="I50" s="77"/>
      <c r="J50" s="77"/>
    </row>
    <row r="51" spans="1:17">
      <c r="A51" s="28"/>
      <c r="B51" s="29" t="s">
        <v>125</v>
      </c>
      <c r="C51" s="30" t="s">
        <v>41</v>
      </c>
      <c r="D51" s="44">
        <v>3</v>
      </c>
      <c r="E51" s="81">
        <v>0</v>
      </c>
      <c r="F51" s="32">
        <f>ROUNDUP(D51*E51,1)</f>
        <v>0</v>
      </c>
      <c r="G51" s="56"/>
      <c r="H51" s="45"/>
      <c r="I51" s="33"/>
      <c r="J51" s="45"/>
    </row>
    <row r="52" spans="1:17">
      <c r="A52" s="28"/>
      <c r="B52" s="29" t="s">
        <v>126</v>
      </c>
      <c r="C52" s="30" t="s">
        <v>41</v>
      </c>
      <c r="D52" s="44">
        <v>1</v>
      </c>
      <c r="E52" s="81">
        <v>0</v>
      </c>
      <c r="F52" s="32">
        <f>ROUNDUP(D52*E52,1)</f>
        <v>0</v>
      </c>
      <c r="G52" s="56"/>
      <c r="H52" s="45"/>
      <c r="I52" s="33"/>
      <c r="J52" s="45"/>
    </row>
    <row r="53" spans="1:17" ht="15.75">
      <c r="A53" s="36"/>
      <c r="B53" s="37" t="str">
        <f>CONCATENATE(B39," - ","CELKEM")</f>
        <v>ZAŘIZOVACÍ PŘEDMĚTY - CELKEM</v>
      </c>
      <c r="C53" s="38"/>
      <c r="D53" s="38"/>
      <c r="E53" s="39"/>
      <c r="F53" s="23">
        <f>SUM(F41:F52)</f>
        <v>0</v>
      </c>
      <c r="G53" s="57"/>
      <c r="H53" s="41">
        <f>SUM(H45:H52)</f>
        <v>0.02</v>
      </c>
      <c r="I53" s="40"/>
      <c r="J53" s="42"/>
    </row>
    <row r="54" spans="1:17" ht="13.15" customHeight="1">
      <c r="A54" s="26"/>
      <c r="B54" s="73" t="s">
        <v>124</v>
      </c>
      <c r="C54" s="73"/>
      <c r="D54" s="73"/>
      <c r="E54" s="73"/>
      <c r="F54" s="73"/>
      <c r="G54" s="73"/>
      <c r="H54" s="73"/>
      <c r="I54" s="73"/>
      <c r="J54" s="73"/>
    </row>
    <row r="55" spans="1:17">
      <c r="A55" s="28"/>
      <c r="B55" s="29" t="s">
        <v>127</v>
      </c>
      <c r="C55" s="30" t="s">
        <v>32</v>
      </c>
      <c r="D55" s="44">
        <v>32.89</v>
      </c>
      <c r="E55" s="81">
        <v>0</v>
      </c>
      <c r="F55" s="32">
        <f>ROUNDUP(D55*E55,1)</f>
        <v>0</v>
      </c>
      <c r="G55" s="56"/>
      <c r="H55" s="45"/>
      <c r="I55" s="33"/>
      <c r="J55" s="45"/>
    </row>
    <row r="56" spans="1:17">
      <c r="A56" s="28"/>
      <c r="B56" s="29" t="s">
        <v>61</v>
      </c>
      <c r="C56" s="30" t="s">
        <v>32</v>
      </c>
      <c r="D56" s="44">
        <v>32.89</v>
      </c>
      <c r="E56" s="81">
        <v>0</v>
      </c>
      <c r="F56" s="32">
        <f>ROUNDUP(D56*E56,1)</f>
        <v>0</v>
      </c>
      <c r="G56" s="56"/>
      <c r="H56" s="45"/>
      <c r="I56" s="33"/>
      <c r="J56" s="45"/>
    </row>
    <row r="57" spans="1:17">
      <c r="A57" s="28"/>
      <c r="B57" s="29" t="s">
        <v>128</v>
      </c>
      <c r="C57" s="30" t="s">
        <v>129</v>
      </c>
      <c r="D57" s="58">
        <v>3.2192257</v>
      </c>
      <c r="E57" s="81">
        <v>0</v>
      </c>
      <c r="F57" s="32">
        <f>ROUNDUP(D57*E57,1)</f>
        <v>0</v>
      </c>
      <c r="G57" s="56"/>
      <c r="H57" s="45"/>
      <c r="I57" s="33"/>
      <c r="J57" s="45"/>
    </row>
    <row r="58" spans="1:17" ht="15.75">
      <c r="A58" s="36"/>
      <c r="B58" s="37" t="str">
        <f>CONCATENATE(B54," - ","CELKEM")</f>
        <v>OSTATNÍ - CELKEM</v>
      </c>
      <c r="C58" s="38"/>
      <c r="D58" s="38"/>
      <c r="E58" s="39"/>
      <c r="F58" s="23">
        <f>SUM(F55:F57)</f>
        <v>0</v>
      </c>
      <c r="G58" s="57"/>
      <c r="H58" s="41"/>
      <c r="I58" s="40"/>
      <c r="J58" s="42"/>
      <c r="P58" s="59"/>
      <c r="Q58" s="59"/>
    </row>
    <row r="59" spans="1:17" ht="15">
      <c r="A59" s="26"/>
      <c r="B59" s="73" t="s">
        <v>130</v>
      </c>
      <c r="C59" s="73"/>
      <c r="D59" s="73"/>
      <c r="E59" s="73"/>
      <c r="F59" s="73"/>
      <c r="G59" s="73"/>
      <c r="H59" s="73"/>
      <c r="I59" s="73"/>
      <c r="J59" s="73"/>
    </row>
    <row r="60" spans="1:17">
      <c r="A60" s="28"/>
      <c r="B60" s="29" t="s">
        <v>31</v>
      </c>
      <c r="C60" s="30" t="s">
        <v>32</v>
      </c>
      <c r="D60" s="44">
        <v>14.3</v>
      </c>
      <c r="E60" s="81">
        <v>0</v>
      </c>
      <c r="F60" s="32">
        <f>ROUNDUP(D60*E60,1)</f>
        <v>0</v>
      </c>
      <c r="G60" s="33">
        <v>1.4999999999999999E-4</v>
      </c>
      <c r="H60" s="34">
        <f>D60*G60</f>
        <v>2.1449999999999998E-3</v>
      </c>
      <c r="I60" s="33"/>
      <c r="J60" s="45"/>
    </row>
    <row r="61" spans="1:17" ht="15.75">
      <c r="A61" s="36"/>
      <c r="B61" s="37" t="str">
        <f>CONCATENATE(B59," - ","CELKEM")</f>
        <v>POTRUBÍ V ZEMI - CELKEM</v>
      </c>
      <c r="C61" s="38"/>
      <c r="D61" s="38"/>
      <c r="E61" s="39"/>
      <c r="F61" s="23">
        <f>SUM(F60:F60)</f>
        <v>0</v>
      </c>
      <c r="G61" s="40"/>
      <c r="H61" s="41">
        <f>SUM(H60:H60)</f>
        <v>2.1449999999999998E-3</v>
      </c>
      <c r="I61" s="40"/>
      <c r="J61" s="42"/>
    </row>
    <row r="62" spans="1:17" ht="15">
      <c r="A62" s="26"/>
      <c r="B62" s="73" t="s">
        <v>43</v>
      </c>
      <c r="C62" s="73"/>
      <c r="D62" s="73"/>
      <c r="E62" s="73"/>
      <c r="F62" s="73"/>
      <c r="G62" s="73"/>
      <c r="H62" s="73"/>
      <c r="I62" s="73"/>
      <c r="J62" s="73"/>
    </row>
    <row r="63" spans="1:17">
      <c r="A63" s="74" t="s">
        <v>44</v>
      </c>
      <c r="B63" s="74"/>
      <c r="C63" s="74"/>
      <c r="D63" s="74"/>
      <c r="E63" s="74"/>
      <c r="F63" s="74"/>
      <c r="G63" s="74"/>
      <c r="H63" s="74"/>
      <c r="I63" s="74"/>
      <c r="J63" s="74"/>
    </row>
    <row r="64" spans="1:17">
      <c r="A64" s="28"/>
      <c r="B64" s="29" t="s">
        <v>45</v>
      </c>
      <c r="C64" s="30" t="s">
        <v>46</v>
      </c>
      <c r="D64" s="44">
        <v>10.725</v>
      </c>
      <c r="E64" s="81">
        <v>0</v>
      </c>
      <c r="F64" s="32">
        <f t="shared" ref="F64:F79" si="0">D64*E64</f>
        <v>0</v>
      </c>
      <c r="G64" s="33"/>
      <c r="H64" s="34"/>
      <c r="I64" s="33"/>
      <c r="J64" s="45"/>
    </row>
    <row r="65" spans="1:10">
      <c r="A65" s="28"/>
      <c r="B65" s="29" t="s">
        <v>47</v>
      </c>
      <c r="C65" s="30" t="s">
        <v>46</v>
      </c>
      <c r="D65" s="44">
        <v>10.725</v>
      </c>
      <c r="E65" s="81">
        <v>0</v>
      </c>
      <c r="F65" s="32">
        <f t="shared" si="0"/>
        <v>0</v>
      </c>
      <c r="G65" s="33"/>
      <c r="H65" s="34"/>
      <c r="I65" s="33"/>
      <c r="J65" s="45"/>
    </row>
    <row r="66" spans="1:10">
      <c r="A66" s="28"/>
      <c r="B66" s="29" t="s">
        <v>48</v>
      </c>
      <c r="C66" s="30" t="s">
        <v>49</v>
      </c>
      <c r="D66" s="44">
        <v>52.16</v>
      </c>
      <c r="E66" s="81">
        <v>0</v>
      </c>
      <c r="F66" s="32">
        <f t="shared" si="0"/>
        <v>0</v>
      </c>
      <c r="G66" s="33">
        <v>8.4999999999999995E-4</v>
      </c>
      <c r="H66" s="34">
        <f>D66*G66</f>
        <v>4.4335999999999993E-2</v>
      </c>
      <c r="I66" s="33"/>
      <c r="J66" s="45"/>
    </row>
    <row r="67" spans="1:10">
      <c r="A67" s="28"/>
      <c r="B67" s="29" t="s">
        <v>131</v>
      </c>
      <c r="C67" s="30" t="s">
        <v>49</v>
      </c>
      <c r="D67" s="44">
        <v>7.15</v>
      </c>
      <c r="E67" s="81">
        <v>0</v>
      </c>
      <c r="F67" s="32">
        <f t="shared" si="0"/>
        <v>0</v>
      </c>
      <c r="G67" s="33"/>
      <c r="H67" s="34"/>
      <c r="I67" s="33"/>
      <c r="J67" s="45"/>
    </row>
    <row r="68" spans="1:10">
      <c r="A68" s="28"/>
      <c r="B68" s="29" t="s">
        <v>132</v>
      </c>
      <c r="C68" s="30" t="s">
        <v>49</v>
      </c>
      <c r="D68" s="44">
        <v>7.15</v>
      </c>
      <c r="E68" s="81">
        <v>0</v>
      </c>
      <c r="F68" s="32">
        <f t="shared" si="0"/>
        <v>0</v>
      </c>
      <c r="G68" s="33"/>
      <c r="H68" s="34"/>
      <c r="I68" s="33"/>
      <c r="J68" s="45"/>
    </row>
    <row r="69" spans="1:10">
      <c r="A69" s="28"/>
      <c r="B69" s="29" t="s">
        <v>133</v>
      </c>
      <c r="C69" s="30" t="s">
        <v>49</v>
      </c>
      <c r="D69" s="44">
        <v>7.15</v>
      </c>
      <c r="E69" s="81">
        <v>0</v>
      </c>
      <c r="F69" s="32">
        <f t="shared" si="0"/>
        <v>0</v>
      </c>
      <c r="G69" s="33"/>
      <c r="H69" s="34"/>
      <c r="I69" s="33"/>
      <c r="J69" s="45"/>
    </row>
    <row r="70" spans="1:10">
      <c r="A70" s="28"/>
      <c r="B70" s="29" t="s">
        <v>134</v>
      </c>
      <c r="C70" s="30" t="s">
        <v>49</v>
      </c>
      <c r="D70" s="44">
        <v>7.15</v>
      </c>
      <c r="E70" s="81">
        <v>0</v>
      </c>
      <c r="F70" s="32">
        <f t="shared" si="0"/>
        <v>0</v>
      </c>
      <c r="G70" s="33"/>
      <c r="H70" s="34"/>
      <c r="I70" s="33"/>
      <c r="J70" s="45"/>
    </row>
    <row r="71" spans="1:10">
      <c r="A71" s="28"/>
      <c r="B71" s="29" t="s">
        <v>135</v>
      </c>
      <c r="C71" s="30" t="s">
        <v>49</v>
      </c>
      <c r="D71" s="44">
        <v>7.15</v>
      </c>
      <c r="E71" s="81">
        <v>0</v>
      </c>
      <c r="F71" s="32">
        <f t="shared" si="0"/>
        <v>0</v>
      </c>
      <c r="G71" s="33"/>
      <c r="H71" s="34"/>
      <c r="I71" s="33"/>
      <c r="J71" s="45"/>
    </row>
    <row r="72" spans="1:10">
      <c r="A72" s="28"/>
      <c r="B72" s="29" t="s">
        <v>50</v>
      </c>
      <c r="C72" s="30" t="s">
        <v>49</v>
      </c>
      <c r="D72" s="44">
        <v>52.16</v>
      </c>
      <c r="E72" s="81">
        <v>0</v>
      </c>
      <c r="F72" s="32">
        <f t="shared" si="0"/>
        <v>0</v>
      </c>
      <c r="G72" s="33"/>
      <c r="H72" s="34"/>
      <c r="I72" s="33"/>
      <c r="J72" s="45"/>
    </row>
    <row r="73" spans="1:10">
      <c r="A73" s="28"/>
      <c r="B73" s="29" t="s">
        <v>52</v>
      </c>
      <c r="C73" s="30" t="s">
        <v>46</v>
      </c>
      <c r="D73" s="44">
        <v>10.725</v>
      </c>
      <c r="E73" s="81">
        <v>0</v>
      </c>
      <c r="F73" s="32">
        <f t="shared" si="0"/>
        <v>0</v>
      </c>
      <c r="G73" s="33"/>
      <c r="H73" s="34"/>
      <c r="I73" s="33"/>
      <c r="J73" s="45"/>
    </row>
    <row r="74" spans="1:10">
      <c r="A74" s="28"/>
      <c r="B74" s="29" t="s">
        <v>53</v>
      </c>
      <c r="C74" s="30" t="s">
        <v>46</v>
      </c>
      <c r="D74" s="44">
        <v>7.31321614872585</v>
      </c>
      <c r="E74" s="81">
        <v>0</v>
      </c>
      <c r="F74" s="32">
        <f t="shared" si="0"/>
        <v>0</v>
      </c>
      <c r="G74" s="33"/>
      <c r="H74" s="34"/>
      <c r="I74" s="33"/>
      <c r="J74" s="45"/>
    </row>
    <row r="75" spans="1:10">
      <c r="A75" s="28"/>
      <c r="B75" s="29" t="s">
        <v>54</v>
      </c>
      <c r="C75" s="30" t="s">
        <v>46</v>
      </c>
      <c r="D75" s="44">
        <v>2.3392838512741498</v>
      </c>
      <c r="E75" s="81">
        <v>0</v>
      </c>
      <c r="F75" s="32">
        <f t="shared" si="0"/>
        <v>0</v>
      </c>
      <c r="G75" s="33">
        <v>1.7</v>
      </c>
      <c r="H75" s="34">
        <f>D75*G75</f>
        <v>3.9767825471660547</v>
      </c>
      <c r="I75" s="33"/>
      <c r="J75" s="45"/>
    </row>
    <row r="76" spans="1:10">
      <c r="A76" s="28"/>
      <c r="B76" s="29" t="s">
        <v>55</v>
      </c>
      <c r="C76" s="30" t="s">
        <v>46</v>
      </c>
      <c r="D76" s="44">
        <v>1.0725</v>
      </c>
      <c r="E76" s="81">
        <v>0</v>
      </c>
      <c r="F76" s="32">
        <f t="shared" si="0"/>
        <v>0</v>
      </c>
      <c r="G76" s="33">
        <v>1.7</v>
      </c>
      <c r="H76" s="34">
        <f>D76*G76</f>
        <v>1.82325</v>
      </c>
      <c r="I76" s="33"/>
      <c r="J76" s="45"/>
    </row>
    <row r="77" spans="1:10">
      <c r="A77" s="28"/>
      <c r="B77" s="29" t="s">
        <v>56</v>
      </c>
      <c r="C77" s="30" t="s">
        <v>46</v>
      </c>
      <c r="D77" s="44">
        <v>3.4117838512741501</v>
      </c>
      <c r="E77" s="81">
        <v>0</v>
      </c>
      <c r="F77" s="32">
        <f t="shared" si="0"/>
        <v>0</v>
      </c>
      <c r="G77" s="33"/>
      <c r="H77" s="34"/>
      <c r="I77" s="33"/>
      <c r="J77" s="45"/>
    </row>
    <row r="78" spans="1:10">
      <c r="A78" s="28"/>
      <c r="B78" s="29" t="s">
        <v>57</v>
      </c>
      <c r="C78" s="30" t="s">
        <v>46</v>
      </c>
      <c r="D78" s="44">
        <v>3.4117838512741501</v>
      </c>
      <c r="E78" s="81">
        <v>0</v>
      </c>
      <c r="F78" s="32">
        <f t="shared" si="0"/>
        <v>0</v>
      </c>
      <c r="G78" s="33"/>
      <c r="H78" s="34"/>
      <c r="I78" s="33"/>
      <c r="J78" s="45"/>
    </row>
    <row r="79" spans="1:10">
      <c r="A79" s="28"/>
      <c r="B79" s="29" t="s">
        <v>58</v>
      </c>
      <c r="C79" s="30" t="s">
        <v>46</v>
      </c>
      <c r="D79" s="44">
        <v>3.4117838512741501</v>
      </c>
      <c r="E79" s="81">
        <v>0</v>
      </c>
      <c r="F79" s="32">
        <f t="shared" si="0"/>
        <v>0</v>
      </c>
      <c r="G79" s="33"/>
      <c r="H79" s="34"/>
      <c r="I79" s="33"/>
      <c r="J79" s="45"/>
    </row>
    <row r="80" spans="1:10" ht="15.75">
      <c r="A80" s="36"/>
      <c r="B80" s="37" t="str">
        <f>CONCATENATE(B62," - ","CELKEM")</f>
        <v>ZEMNÍ PRÁCE - CELKEM</v>
      </c>
      <c r="C80" s="38"/>
      <c r="D80" s="38"/>
      <c r="E80" s="39"/>
      <c r="F80" s="23">
        <f>SUM(F64:F79)</f>
        <v>0</v>
      </c>
      <c r="G80" s="40"/>
      <c r="H80" s="41">
        <f>SUM(H64:H76)</f>
        <v>5.8443685471660549</v>
      </c>
      <c r="I80" s="40"/>
      <c r="J80" s="42"/>
    </row>
    <row r="81" spans="1:10" ht="15">
      <c r="A81" s="26"/>
      <c r="B81" s="73" t="s">
        <v>59</v>
      </c>
      <c r="C81" s="73"/>
      <c r="D81" s="73"/>
      <c r="E81" s="73"/>
      <c r="F81" s="73"/>
      <c r="G81" s="73"/>
      <c r="H81" s="73"/>
      <c r="I81" s="73"/>
      <c r="J81" s="73"/>
    </row>
    <row r="82" spans="1:10">
      <c r="A82" s="28"/>
      <c r="B82" s="29" t="s">
        <v>60</v>
      </c>
      <c r="C82" s="30" t="s">
        <v>32</v>
      </c>
      <c r="D82" s="44">
        <v>14.3</v>
      </c>
      <c r="E82" s="81">
        <v>0</v>
      </c>
      <c r="F82" s="32">
        <f>D82*E82</f>
        <v>0</v>
      </c>
      <c r="G82" s="33"/>
      <c r="H82" s="34"/>
      <c r="I82" s="33"/>
      <c r="J82" s="45"/>
    </row>
    <row r="83" spans="1:10">
      <c r="A83" s="28"/>
      <c r="B83" s="29" t="s">
        <v>61</v>
      </c>
      <c r="C83" s="30" t="s">
        <v>32</v>
      </c>
      <c r="D83" s="44">
        <v>14.3</v>
      </c>
      <c r="E83" s="81">
        <v>0</v>
      </c>
      <c r="F83" s="32">
        <f>ROUNDUP(D83*E83,1)</f>
        <v>0</v>
      </c>
      <c r="G83" s="33"/>
      <c r="H83" s="34"/>
      <c r="I83" s="33"/>
      <c r="J83" s="45"/>
    </row>
    <row r="84" spans="1:10">
      <c r="A84" s="28"/>
      <c r="B84" s="29" t="s">
        <v>62</v>
      </c>
      <c r="C84" s="30" t="s">
        <v>63</v>
      </c>
      <c r="D84" s="44">
        <v>5.8465135471660599</v>
      </c>
      <c r="E84" s="81">
        <v>0</v>
      </c>
      <c r="F84" s="32">
        <f>D84*E84</f>
        <v>0</v>
      </c>
      <c r="G84" s="33"/>
      <c r="H84" s="34"/>
      <c r="I84" s="33"/>
      <c r="J84" s="45"/>
    </row>
    <row r="85" spans="1:10" ht="15.75">
      <c r="A85" s="36"/>
      <c r="B85" s="37" t="str">
        <f>CONCATENATE(B81," - ","CELKEM")</f>
        <v>SOUVISEJÍCÍ - CELKEM</v>
      </c>
      <c r="C85" s="38"/>
      <c r="D85" s="38"/>
      <c r="E85" s="80"/>
      <c r="F85" s="23">
        <f>SUM(F82:F84)</f>
        <v>0</v>
      </c>
      <c r="G85" s="40"/>
      <c r="H85" s="41"/>
      <c r="I85" s="40"/>
      <c r="J85" s="42"/>
    </row>
    <row r="86" spans="1:10">
      <c r="A86" s="2"/>
      <c r="B86" s="2"/>
      <c r="C86" s="2"/>
      <c r="D86" s="2"/>
      <c r="E86" s="2"/>
      <c r="F86" s="2"/>
      <c r="G86" s="2"/>
      <c r="H86" s="2"/>
      <c r="I86" s="2"/>
      <c r="J86" s="2"/>
    </row>
    <row r="87" spans="1:10" ht="15.75">
      <c r="A87" s="36"/>
      <c r="B87" s="37" t="s">
        <v>64</v>
      </c>
      <c r="C87" s="38"/>
      <c r="D87" s="38"/>
      <c r="E87" s="39"/>
      <c r="F87" s="23">
        <f>F14+F21+F26+F31+F38+F53+F58+F61+F80+F85</f>
        <v>0</v>
      </c>
      <c r="G87" s="40"/>
      <c r="H87" s="41">
        <f>H85+H80+H61</f>
        <v>5.8465135471660545</v>
      </c>
      <c r="I87" s="40"/>
      <c r="J87" s="42"/>
    </row>
  </sheetData>
  <sheetProtection algorithmName="SHA-512" hashValue="pL0CsDMQy05gIJ8Vg0X135Rqb2LBh+V1mDp9JYeaGbEcDqrv/y+ft6c6/Q0ITmmkHXXTdpUZsV80Y+SD+xuTEw==" saltValue="vRpjPxMIAA1+Qu6ysYVIOQ==" spinCount="100000" sheet="1" objects="1" scenarios="1"/>
  <mergeCells count="25">
    <mergeCell ref="B81:J81"/>
    <mergeCell ref="B46:J46"/>
    <mergeCell ref="B50:J50"/>
    <mergeCell ref="B54:J54"/>
    <mergeCell ref="B59:J59"/>
    <mergeCell ref="B62:J62"/>
    <mergeCell ref="A63:J63"/>
    <mergeCell ref="B40:J40"/>
    <mergeCell ref="A9:J9"/>
    <mergeCell ref="B15:J15"/>
    <mergeCell ref="A16:J16"/>
    <mergeCell ref="B22:J22"/>
    <mergeCell ref="A23:J23"/>
    <mergeCell ref="B27:J27"/>
    <mergeCell ref="A28:J28"/>
    <mergeCell ref="B32:J32"/>
    <mergeCell ref="A33:J33"/>
    <mergeCell ref="B34:J34"/>
    <mergeCell ref="B39:J39"/>
    <mergeCell ref="B8:J8"/>
    <mergeCell ref="A2:J2"/>
    <mergeCell ref="C3:J3"/>
    <mergeCell ref="C4:J4"/>
    <mergeCell ref="C5:J5"/>
    <mergeCell ref="C6:J6"/>
  </mergeCells>
  <conditionalFormatting sqref="D1 D7 D10:D14 D17:D21 D24:D26 D29:D31 D35:D38 D41:D45 D47:D49 D51:D53 D55:D58 D60:D61 D64:D80 D82:D85 D87:D1048576">
    <cfRule type="cellIs" dxfId="7" priority="6" stopIfTrue="1" operator="lessThanOrEqual">
      <formula>0</formula>
    </cfRule>
  </conditionalFormatting>
  <pageMargins left="0.78740157480314954" right="0.78740157480314954" top="1.1814960629921258" bottom="1.1814960629921258" header="0.88622047244094482" footer="0.88622047244094482"/>
  <pageSetup paperSize="9" scale="61" fitToHeight="0" pageOrder="overThenDown" orientation="portrait" useFirstPageNumber="1"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BB613A-221B-4284-B337-06F90F488E46}">
  <sheetPr>
    <pageSetUpPr fitToPage="1"/>
  </sheetPr>
  <dimension ref="A1:ALS114"/>
  <sheetViews>
    <sheetView tabSelected="1" view="pageBreakPreview" topLeftCell="B40" zoomScale="115" zoomScaleNormal="85" zoomScaleSheetLayoutView="115" workbookViewId="0">
      <selection activeCell="E48" sqref="E48"/>
    </sheetView>
  </sheetViews>
  <sheetFormatPr defaultRowHeight="14.25"/>
  <cols>
    <col min="1" max="1" width="4" style="12" customWidth="1"/>
    <col min="2" max="2" width="58" style="12" customWidth="1"/>
    <col min="3" max="3" width="5.140625" style="12" customWidth="1"/>
    <col min="4" max="4" width="8.28515625" style="20" customWidth="1"/>
    <col min="5" max="5" width="9.5703125" style="60" customWidth="1"/>
    <col min="6" max="6" width="13.5703125" style="60" customWidth="1"/>
    <col min="7" max="7" width="11.140625" style="12" customWidth="1"/>
    <col min="8" max="8" width="11" style="12" customWidth="1"/>
    <col min="9" max="9" width="10.7109375" style="12" customWidth="1"/>
    <col min="10" max="10" width="10.140625" style="12" customWidth="1"/>
    <col min="11" max="47" width="8.7109375" style="12" customWidth="1"/>
    <col min="48" max="1007" width="8.7109375" style="2" customWidth="1"/>
  </cols>
  <sheetData>
    <row r="1" spans="1:47" ht="15.75">
      <c r="A1" s="52"/>
      <c r="B1" s="52"/>
      <c r="C1" s="52"/>
      <c r="D1" s="52"/>
      <c r="E1" s="53"/>
      <c r="F1" s="53"/>
    </row>
    <row r="2" spans="1:47" ht="15">
      <c r="A2" s="69" t="s">
        <v>19</v>
      </c>
      <c r="B2" s="69"/>
      <c r="C2" s="69"/>
      <c r="D2" s="69"/>
      <c r="E2" s="69"/>
      <c r="F2" s="69"/>
      <c r="G2" s="69"/>
      <c r="H2" s="69"/>
      <c r="I2" s="69"/>
      <c r="J2" s="69"/>
    </row>
    <row r="3" spans="1:47" ht="15">
      <c r="A3" s="15"/>
      <c r="B3" s="16" t="s">
        <v>20</v>
      </c>
      <c r="C3" s="71" t="str">
        <f>KL!A3</f>
        <v>RADNICE ÚMČ Brno – Útěchov</v>
      </c>
      <c r="D3" s="71"/>
      <c r="E3" s="71"/>
      <c r="F3" s="71"/>
      <c r="G3" s="71"/>
      <c r="H3" s="71"/>
      <c r="I3" s="71"/>
      <c r="J3" s="71"/>
    </row>
    <row r="4" spans="1:47" ht="15">
      <c r="A4" s="15"/>
      <c r="B4" s="16"/>
      <c r="C4" s="71" t="str">
        <f>KL!A4</f>
        <v>p.č. 65/3, v k.ú. Útěchov u Brna [775550]</v>
      </c>
      <c r="D4" s="71"/>
      <c r="E4" s="71"/>
      <c r="F4" s="71"/>
      <c r="G4" s="71"/>
      <c r="H4" s="71"/>
      <c r="I4" s="71"/>
      <c r="J4" s="71"/>
    </row>
    <row r="5" spans="1:47" ht="15">
      <c r="A5" s="17"/>
      <c r="B5" s="18" t="s">
        <v>21</v>
      </c>
      <c r="C5" s="72" t="s">
        <v>13</v>
      </c>
      <c r="D5" s="72"/>
      <c r="E5" s="72"/>
      <c r="F5" s="72"/>
      <c r="G5" s="72"/>
      <c r="H5" s="72"/>
      <c r="I5" s="72"/>
      <c r="J5" s="72"/>
    </row>
    <row r="6" spans="1:47" ht="15">
      <c r="A6" s="19"/>
      <c r="B6" s="18"/>
      <c r="C6" s="79" t="s">
        <v>15</v>
      </c>
      <c r="D6" s="79"/>
      <c r="E6" s="79"/>
      <c r="F6" s="79"/>
      <c r="G6" s="79"/>
      <c r="H6" s="79"/>
      <c r="I6" s="79"/>
      <c r="J6" s="79"/>
    </row>
    <row r="7" spans="1:47" ht="24">
      <c r="A7" s="21" t="s">
        <v>22</v>
      </c>
      <c r="B7" s="22" t="s">
        <v>23</v>
      </c>
      <c r="C7" s="22" t="s">
        <v>24</v>
      </c>
      <c r="D7" s="22" t="s">
        <v>25</v>
      </c>
      <c r="E7" s="23" t="s">
        <v>26</v>
      </c>
      <c r="F7" s="23" t="s">
        <v>27</v>
      </c>
      <c r="G7" s="24" t="s">
        <v>28</v>
      </c>
      <c r="H7" s="24" t="s">
        <v>29</v>
      </c>
      <c r="I7" s="24"/>
      <c r="J7" s="24"/>
      <c r="K7" s="54"/>
      <c r="L7" s="54"/>
      <c r="M7" s="54"/>
      <c r="N7" s="54"/>
      <c r="O7" s="54"/>
      <c r="P7" s="54"/>
      <c r="Q7" s="54"/>
      <c r="R7" s="54"/>
      <c r="S7" s="54"/>
      <c r="T7" s="54"/>
      <c r="U7" s="54"/>
      <c r="V7" s="54"/>
      <c r="W7" s="54"/>
      <c r="X7" s="54"/>
      <c r="Y7" s="54"/>
      <c r="Z7" s="54"/>
      <c r="AA7" s="54"/>
      <c r="AB7" s="54"/>
      <c r="AC7" s="54"/>
      <c r="AD7" s="54"/>
      <c r="AE7" s="54"/>
      <c r="AF7" s="54"/>
      <c r="AG7" s="54"/>
      <c r="AH7" s="54"/>
      <c r="AI7" s="54"/>
      <c r="AJ7" s="54"/>
      <c r="AK7" s="54"/>
      <c r="AL7" s="54"/>
      <c r="AM7" s="54"/>
      <c r="AN7" s="54"/>
      <c r="AO7" s="54"/>
      <c r="AP7" s="54"/>
      <c r="AQ7" s="54"/>
      <c r="AR7" s="54"/>
      <c r="AS7" s="54"/>
      <c r="AT7" s="54"/>
      <c r="AU7" s="54"/>
    </row>
    <row r="8" spans="1:47" ht="15">
      <c r="A8" s="26"/>
      <c r="B8" s="73" t="s">
        <v>30</v>
      </c>
      <c r="C8" s="73"/>
      <c r="D8" s="73"/>
      <c r="E8" s="73"/>
      <c r="F8" s="73"/>
      <c r="G8" s="73"/>
      <c r="H8" s="73"/>
      <c r="I8" s="73"/>
      <c r="J8" s="73"/>
    </row>
    <row r="9" spans="1:47" ht="33" customHeight="1">
      <c r="A9" s="74" t="s">
        <v>171</v>
      </c>
      <c r="B9" s="74"/>
      <c r="C9" s="74"/>
      <c r="D9" s="74"/>
      <c r="E9" s="74"/>
      <c r="F9" s="74"/>
      <c r="G9" s="74"/>
      <c r="H9" s="74"/>
      <c r="I9" s="74"/>
      <c r="J9" s="74"/>
    </row>
    <row r="10" spans="1:47">
      <c r="A10" s="2"/>
      <c r="B10" s="29" t="s">
        <v>136</v>
      </c>
      <c r="C10" s="30" t="s">
        <v>32</v>
      </c>
      <c r="D10" s="44">
        <v>25.63</v>
      </c>
      <c r="E10" s="81">
        <v>0</v>
      </c>
      <c r="F10" s="32">
        <f t="shared" ref="F10:F15" si="0">ROUNDUP(D10*E10,1)</f>
        <v>0</v>
      </c>
      <c r="G10" s="33">
        <v>5.5000000000000002E-5</v>
      </c>
      <c r="H10" s="34">
        <f t="shared" ref="H10:H15" si="1">D10*G10</f>
        <v>1.4096499999999999E-3</v>
      </c>
      <c r="I10" s="33"/>
      <c r="J10" s="61"/>
    </row>
    <row r="11" spans="1:47">
      <c r="A11" s="2"/>
      <c r="B11" s="29" t="s">
        <v>137</v>
      </c>
      <c r="C11" s="30" t="s">
        <v>32</v>
      </c>
      <c r="D11" s="44">
        <v>1.21</v>
      </c>
      <c r="E11" s="81">
        <v>0</v>
      </c>
      <c r="F11" s="32">
        <f t="shared" si="0"/>
        <v>0</v>
      </c>
      <c r="G11" s="33">
        <v>6.8999999999999997E-5</v>
      </c>
      <c r="H11" s="34">
        <f t="shared" si="1"/>
        <v>8.3489999999999988E-5</v>
      </c>
      <c r="I11" s="33"/>
      <c r="J11" s="61"/>
    </row>
    <row r="12" spans="1:47">
      <c r="A12" s="2"/>
      <c r="B12" s="29" t="s">
        <v>138</v>
      </c>
      <c r="C12" s="30" t="s">
        <v>32</v>
      </c>
      <c r="D12" s="44">
        <v>8.0299999999999994</v>
      </c>
      <c r="E12" s="81">
        <v>0</v>
      </c>
      <c r="F12" s="32">
        <f t="shared" si="0"/>
        <v>0</v>
      </c>
      <c r="G12" s="33">
        <v>1.07E-4</v>
      </c>
      <c r="H12" s="34">
        <f t="shared" si="1"/>
        <v>8.592099999999999E-4</v>
      </c>
      <c r="I12" s="33"/>
      <c r="J12" s="61"/>
    </row>
    <row r="13" spans="1:47">
      <c r="A13" s="2"/>
      <c r="B13" s="29" t="s">
        <v>139</v>
      </c>
      <c r="C13" s="30" t="s">
        <v>32</v>
      </c>
      <c r="D13" s="44">
        <v>26.51</v>
      </c>
      <c r="E13" s="81">
        <v>0</v>
      </c>
      <c r="F13" s="32">
        <f t="shared" si="0"/>
        <v>0</v>
      </c>
      <c r="G13" s="33">
        <v>9.7799999999999992E-4</v>
      </c>
      <c r="H13" s="34">
        <f t="shared" si="1"/>
        <v>2.592678E-2</v>
      </c>
      <c r="I13" s="33"/>
      <c r="J13" s="61"/>
    </row>
    <row r="14" spans="1:47">
      <c r="A14" s="2"/>
      <c r="B14" s="29" t="s">
        <v>140</v>
      </c>
      <c r="C14" s="30" t="s">
        <v>32</v>
      </c>
      <c r="D14" s="44">
        <v>39.049999999999997</v>
      </c>
      <c r="E14" s="83">
        <v>0</v>
      </c>
      <c r="F14" s="32">
        <f t="shared" si="0"/>
        <v>0</v>
      </c>
      <c r="G14" s="33">
        <v>5.9300000000000004E-3</v>
      </c>
      <c r="H14" s="34">
        <f t="shared" si="1"/>
        <v>0.23156650000000001</v>
      </c>
      <c r="I14" s="33"/>
      <c r="J14" s="62"/>
    </row>
    <row r="15" spans="1:47">
      <c r="A15" s="2"/>
      <c r="B15" s="29" t="s">
        <v>141</v>
      </c>
      <c r="C15" s="30" t="s">
        <v>32</v>
      </c>
      <c r="D15" s="44">
        <v>15.18</v>
      </c>
      <c r="E15" s="83">
        <v>0</v>
      </c>
      <c r="F15" s="32">
        <f t="shared" si="0"/>
        <v>0</v>
      </c>
      <c r="G15" s="33">
        <v>1.0120000000000001E-2</v>
      </c>
      <c r="H15" s="34">
        <f t="shared" si="1"/>
        <v>0.1536216</v>
      </c>
      <c r="I15" s="33"/>
      <c r="J15" s="62"/>
    </row>
    <row r="16" spans="1:47" ht="15.75">
      <c r="A16" s="36"/>
      <c r="B16" s="37" t="str">
        <f>CONCATENATE(B8," - ","CELKEM")</f>
        <v>POTRUBÍ - CELKEM</v>
      </c>
      <c r="C16" s="38"/>
      <c r="D16" s="38"/>
      <c r="E16" s="39"/>
      <c r="F16" s="23">
        <f>SUM(F10:F15)</f>
        <v>0</v>
      </c>
      <c r="G16" s="40"/>
      <c r="H16" s="41">
        <f>SUM(H10:H15)</f>
        <v>0.41346722999999996</v>
      </c>
      <c r="I16" s="40"/>
      <c r="J16" s="42"/>
    </row>
    <row r="17" spans="1:10" ht="15">
      <c r="A17" s="26"/>
      <c r="B17" s="73" t="s">
        <v>142</v>
      </c>
      <c r="C17" s="73"/>
      <c r="D17" s="73"/>
      <c r="E17" s="73"/>
      <c r="F17" s="73"/>
      <c r="G17" s="73"/>
      <c r="H17" s="73"/>
      <c r="I17" s="73"/>
      <c r="J17" s="73"/>
    </row>
    <row r="18" spans="1:10">
      <c r="A18" s="28"/>
      <c r="B18" s="77" t="s">
        <v>143</v>
      </c>
      <c r="C18" s="77"/>
      <c r="D18" s="77"/>
      <c r="E18" s="77"/>
      <c r="F18" s="77"/>
      <c r="G18" s="77"/>
      <c r="H18" s="77"/>
      <c r="I18" s="77"/>
      <c r="J18" s="77"/>
    </row>
    <row r="19" spans="1:10">
      <c r="A19" s="28"/>
      <c r="B19" s="29" t="s">
        <v>177</v>
      </c>
      <c r="C19" s="30" t="s">
        <v>41</v>
      </c>
      <c r="D19" s="44">
        <v>2</v>
      </c>
      <c r="E19" s="81">
        <v>0</v>
      </c>
      <c r="F19" s="32">
        <f>ROUNDUP(D19*E19,1)</f>
        <v>0</v>
      </c>
      <c r="G19" s="33"/>
      <c r="H19" s="45"/>
      <c r="I19" s="33"/>
      <c r="J19" s="45"/>
    </row>
    <row r="20" spans="1:10">
      <c r="A20" s="28"/>
      <c r="B20" s="29" t="s">
        <v>178</v>
      </c>
      <c r="C20" s="30" t="s">
        <v>41</v>
      </c>
      <c r="D20" s="44">
        <v>2</v>
      </c>
      <c r="E20" s="81">
        <v>0</v>
      </c>
      <c r="F20" s="32">
        <f>ROUNDUP(D20*E20,1)</f>
        <v>0</v>
      </c>
      <c r="G20" s="33"/>
      <c r="H20" s="45"/>
      <c r="I20" s="33"/>
      <c r="J20" s="45"/>
    </row>
    <row r="21" spans="1:10">
      <c r="A21" s="28"/>
      <c r="B21" s="77" t="s">
        <v>144</v>
      </c>
      <c r="C21" s="77"/>
      <c r="D21" s="77"/>
      <c r="E21" s="77"/>
      <c r="F21" s="77"/>
      <c r="G21" s="77"/>
      <c r="H21" s="77"/>
      <c r="I21" s="77"/>
      <c r="J21" s="77"/>
    </row>
    <row r="22" spans="1:10">
      <c r="A22" s="28"/>
      <c r="B22" s="29" t="s">
        <v>145</v>
      </c>
      <c r="C22" s="30" t="s">
        <v>41</v>
      </c>
      <c r="D22" s="44">
        <v>5</v>
      </c>
      <c r="E22" s="81">
        <v>0</v>
      </c>
      <c r="F22" s="32">
        <f>ROUNDUP(D22*E22,1)</f>
        <v>0</v>
      </c>
      <c r="G22" s="33"/>
      <c r="H22" s="45"/>
      <c r="I22" s="33"/>
      <c r="J22" s="45"/>
    </row>
    <row r="23" spans="1:10">
      <c r="A23" s="28"/>
      <c r="B23" s="77" t="s">
        <v>146</v>
      </c>
      <c r="C23" s="77"/>
      <c r="D23" s="77"/>
      <c r="E23" s="77"/>
      <c r="F23" s="77"/>
      <c r="G23" s="77"/>
      <c r="H23" s="77"/>
      <c r="I23" s="77"/>
      <c r="J23" s="77"/>
    </row>
    <row r="24" spans="1:10" ht="29.25" customHeight="1">
      <c r="A24" s="28"/>
      <c r="B24" s="29" t="s">
        <v>174</v>
      </c>
      <c r="C24" s="30" t="s">
        <v>41</v>
      </c>
      <c r="D24" s="44">
        <v>3</v>
      </c>
      <c r="E24" s="81">
        <v>0</v>
      </c>
      <c r="F24" s="32">
        <f>ROUNDUP(D24*E24,1)</f>
        <v>0</v>
      </c>
      <c r="G24" s="33"/>
      <c r="H24" s="45"/>
      <c r="I24" s="33"/>
      <c r="J24" s="45"/>
    </row>
    <row r="25" spans="1:10">
      <c r="A25" s="28"/>
      <c r="B25" s="77" t="s">
        <v>147</v>
      </c>
      <c r="C25" s="77"/>
      <c r="D25" s="77"/>
      <c r="E25" s="77"/>
      <c r="F25" s="77"/>
      <c r="G25" s="77"/>
      <c r="H25" s="77"/>
      <c r="I25" s="77"/>
      <c r="J25" s="77"/>
    </row>
    <row r="26" spans="1:10">
      <c r="A26" s="28"/>
      <c r="B26" s="29" t="s">
        <v>148</v>
      </c>
      <c r="C26" s="30" t="s">
        <v>41</v>
      </c>
      <c r="D26" s="44">
        <v>3</v>
      </c>
      <c r="E26" s="81">
        <v>0</v>
      </c>
      <c r="F26" s="32">
        <f t="shared" ref="F26:F39" si="2">ROUNDUP(D26*E26,1)</f>
        <v>0</v>
      </c>
      <c r="G26" s="33"/>
      <c r="H26" s="45"/>
      <c r="I26" s="33"/>
      <c r="J26" s="45"/>
    </row>
    <row r="27" spans="1:10">
      <c r="A27" s="28"/>
      <c r="B27" s="29" t="s">
        <v>149</v>
      </c>
      <c r="C27" s="30" t="s">
        <v>41</v>
      </c>
      <c r="D27" s="44">
        <v>3</v>
      </c>
      <c r="E27" s="81">
        <v>0</v>
      </c>
      <c r="F27" s="32">
        <f t="shared" si="2"/>
        <v>0</v>
      </c>
      <c r="G27" s="33"/>
      <c r="H27" s="45"/>
      <c r="I27" s="33"/>
      <c r="J27" s="45"/>
    </row>
    <row r="28" spans="1:10">
      <c r="A28" s="28"/>
      <c r="B28" s="29" t="s">
        <v>150</v>
      </c>
      <c r="C28" s="30" t="s">
        <v>41</v>
      </c>
      <c r="D28" s="44">
        <v>15</v>
      </c>
      <c r="E28" s="81">
        <v>0</v>
      </c>
      <c r="F28" s="32">
        <f t="shared" si="2"/>
        <v>0</v>
      </c>
      <c r="G28" s="33"/>
      <c r="H28" s="45"/>
      <c r="I28" s="33"/>
      <c r="J28" s="45"/>
    </row>
    <row r="29" spans="1:10">
      <c r="A29" s="28"/>
      <c r="B29" s="29" t="s">
        <v>151</v>
      </c>
      <c r="C29" s="30" t="s">
        <v>41</v>
      </c>
      <c r="D29" s="44">
        <v>20</v>
      </c>
      <c r="E29" s="81">
        <v>0</v>
      </c>
      <c r="F29" s="32">
        <f t="shared" si="2"/>
        <v>0</v>
      </c>
      <c r="G29" s="33"/>
      <c r="H29" s="45"/>
      <c r="I29" s="33"/>
      <c r="J29" s="45"/>
    </row>
    <row r="30" spans="1:10">
      <c r="A30" s="28"/>
      <c r="B30" s="29" t="s">
        <v>152</v>
      </c>
      <c r="C30" s="30" t="s">
        <v>41</v>
      </c>
      <c r="D30" s="44">
        <v>2</v>
      </c>
      <c r="E30" s="81">
        <v>0</v>
      </c>
      <c r="F30" s="32">
        <f t="shared" si="2"/>
        <v>0</v>
      </c>
      <c r="G30" s="33"/>
      <c r="H30" s="45"/>
      <c r="I30" s="33"/>
      <c r="J30" s="45"/>
    </row>
    <row r="31" spans="1:10">
      <c r="A31" s="28"/>
      <c r="B31" s="29" t="s">
        <v>153</v>
      </c>
      <c r="C31" s="30" t="s">
        <v>41</v>
      </c>
      <c r="D31" s="44">
        <v>2</v>
      </c>
      <c r="E31" s="81">
        <v>0</v>
      </c>
      <c r="F31" s="32">
        <f t="shared" si="2"/>
        <v>0</v>
      </c>
      <c r="G31" s="33"/>
      <c r="H31" s="45"/>
      <c r="I31" s="33"/>
      <c r="J31" s="45"/>
    </row>
    <row r="32" spans="1:10">
      <c r="A32" s="28"/>
      <c r="B32" s="29" t="s">
        <v>154</v>
      </c>
      <c r="C32" s="30" t="s">
        <v>41</v>
      </c>
      <c r="D32" s="44">
        <v>3</v>
      </c>
      <c r="E32" s="81">
        <v>0</v>
      </c>
      <c r="F32" s="32">
        <f t="shared" si="2"/>
        <v>0</v>
      </c>
      <c r="G32" s="33"/>
      <c r="H32" s="45"/>
      <c r="I32" s="33"/>
      <c r="J32" s="45"/>
    </row>
    <row r="33" spans="1:10">
      <c r="A33" s="28"/>
      <c r="B33" s="29" t="s">
        <v>155</v>
      </c>
      <c r="C33" s="30" t="s">
        <v>41</v>
      </c>
      <c r="D33" s="44">
        <v>4</v>
      </c>
      <c r="E33" s="81">
        <v>0</v>
      </c>
      <c r="F33" s="32">
        <f t="shared" si="2"/>
        <v>0</v>
      </c>
      <c r="G33" s="33"/>
      <c r="H33" s="45"/>
      <c r="I33" s="33"/>
      <c r="J33" s="45"/>
    </row>
    <row r="34" spans="1:10">
      <c r="A34" s="28"/>
      <c r="B34" s="29" t="s">
        <v>156</v>
      </c>
      <c r="C34" s="30" t="s">
        <v>41</v>
      </c>
      <c r="D34" s="44">
        <v>1</v>
      </c>
      <c r="E34" s="81">
        <v>0</v>
      </c>
      <c r="F34" s="32">
        <f t="shared" si="2"/>
        <v>0</v>
      </c>
      <c r="G34" s="33"/>
      <c r="H34" s="45"/>
      <c r="I34" s="33"/>
      <c r="J34" s="45"/>
    </row>
    <row r="35" spans="1:10">
      <c r="A35" s="28"/>
      <c r="B35" s="29" t="s">
        <v>157</v>
      </c>
      <c r="C35" s="30" t="s">
        <v>41</v>
      </c>
      <c r="D35" s="44">
        <v>1</v>
      </c>
      <c r="E35" s="81">
        <v>0</v>
      </c>
      <c r="F35" s="32">
        <f t="shared" si="2"/>
        <v>0</v>
      </c>
      <c r="G35" s="33"/>
      <c r="H35" s="45"/>
      <c r="I35" s="33"/>
      <c r="J35" s="45"/>
    </row>
    <row r="36" spans="1:10">
      <c r="A36" s="28"/>
      <c r="B36" s="29" t="s">
        <v>158</v>
      </c>
      <c r="C36" s="30" t="s">
        <v>41</v>
      </c>
      <c r="D36" s="44">
        <v>1</v>
      </c>
      <c r="E36" s="81">
        <v>0</v>
      </c>
      <c r="F36" s="32">
        <f t="shared" si="2"/>
        <v>0</v>
      </c>
      <c r="G36" s="33"/>
      <c r="H36" s="45"/>
      <c r="I36" s="33"/>
      <c r="J36" s="45"/>
    </row>
    <row r="37" spans="1:10">
      <c r="A37" s="28"/>
      <c r="B37" s="29" t="s">
        <v>159</v>
      </c>
      <c r="C37" s="30" t="s">
        <v>41</v>
      </c>
      <c r="D37" s="44">
        <v>1</v>
      </c>
      <c r="E37" s="81">
        <v>0</v>
      </c>
      <c r="F37" s="32">
        <f t="shared" si="2"/>
        <v>0</v>
      </c>
      <c r="G37" s="33"/>
      <c r="H37" s="45"/>
      <c r="I37" s="33"/>
      <c r="J37" s="45"/>
    </row>
    <row r="38" spans="1:10">
      <c r="A38" s="28"/>
      <c r="B38" s="29" t="s">
        <v>160</v>
      </c>
      <c r="C38" s="30" t="s">
        <v>41</v>
      </c>
      <c r="D38" s="44">
        <v>1</v>
      </c>
      <c r="E38" s="81">
        <v>0</v>
      </c>
      <c r="F38" s="32">
        <f t="shared" si="2"/>
        <v>0</v>
      </c>
      <c r="G38" s="33"/>
      <c r="H38" s="45"/>
      <c r="I38" s="33"/>
      <c r="J38" s="45"/>
    </row>
    <row r="39" spans="1:10">
      <c r="A39" s="28"/>
      <c r="B39" s="29" t="s">
        <v>161</v>
      </c>
      <c r="C39" s="30" t="s">
        <v>41</v>
      </c>
      <c r="D39" s="44">
        <v>1</v>
      </c>
      <c r="E39" s="81">
        <v>0</v>
      </c>
      <c r="F39" s="32">
        <f t="shared" si="2"/>
        <v>0</v>
      </c>
      <c r="G39" s="33"/>
      <c r="H39" s="45"/>
      <c r="I39" s="33"/>
      <c r="J39" s="45"/>
    </row>
    <row r="40" spans="1:10" ht="15.75">
      <c r="A40" s="36"/>
      <c r="B40" s="37" t="str">
        <f>CONCATENATE(B17," - ","CELKEM")</f>
        <v>PŘÍSLUŠENSTVÍ - CELKEM</v>
      </c>
      <c r="C40" s="38"/>
      <c r="D40" s="38"/>
      <c r="E40" s="39"/>
      <c r="F40" s="23">
        <f>SUM(F19:F39)</f>
        <v>0</v>
      </c>
      <c r="G40" s="40"/>
      <c r="H40" s="41"/>
      <c r="I40" s="40"/>
      <c r="J40" s="42"/>
    </row>
    <row r="41" spans="1:10" ht="15">
      <c r="A41" s="26"/>
      <c r="B41" s="73" t="s">
        <v>162</v>
      </c>
      <c r="C41" s="73"/>
      <c r="D41" s="73"/>
      <c r="E41" s="73"/>
      <c r="F41" s="73"/>
      <c r="G41" s="73"/>
      <c r="H41" s="73"/>
      <c r="I41" s="73"/>
      <c r="J41" s="73"/>
    </row>
    <row r="42" spans="1:10">
      <c r="A42" s="28"/>
      <c r="B42" s="29" t="s">
        <v>172</v>
      </c>
      <c r="C42" s="30" t="s">
        <v>32</v>
      </c>
      <c r="D42" s="44">
        <v>10.9</v>
      </c>
      <c r="E42" s="81">
        <v>0</v>
      </c>
      <c r="F42" s="32">
        <f>ROUNDUP(D42*E42,1)</f>
        <v>0</v>
      </c>
      <c r="G42" s="33"/>
      <c r="H42" s="45"/>
      <c r="I42" s="33"/>
      <c r="J42" s="45"/>
    </row>
    <row r="43" spans="1:10" ht="15.75">
      <c r="A43" s="36"/>
      <c r="B43" s="37" t="str">
        <f>CONCATENATE(B41," - ","CELKEM")</f>
        <v>IZOLACE - CELKEM</v>
      </c>
      <c r="C43" s="38"/>
      <c r="D43" s="38"/>
      <c r="E43" s="39"/>
      <c r="F43" s="23">
        <f>SUM(F42:F42)</f>
        <v>0</v>
      </c>
      <c r="G43" s="40"/>
      <c r="H43" s="41"/>
      <c r="I43" s="40"/>
      <c r="J43" s="42"/>
    </row>
    <row r="44" spans="1:10" ht="15">
      <c r="A44" s="26"/>
      <c r="B44" s="73" t="s">
        <v>124</v>
      </c>
      <c r="C44" s="73"/>
      <c r="D44" s="73"/>
      <c r="E44" s="73"/>
      <c r="F44" s="73"/>
      <c r="G44" s="73"/>
      <c r="H44" s="73"/>
      <c r="I44" s="73"/>
      <c r="J44" s="73"/>
    </row>
    <row r="45" spans="1:10">
      <c r="A45" s="28"/>
      <c r="B45" s="29" t="s">
        <v>163</v>
      </c>
      <c r="C45" s="30" t="s">
        <v>32</v>
      </c>
      <c r="D45" s="44">
        <v>100.43</v>
      </c>
      <c r="E45" s="81">
        <v>0</v>
      </c>
      <c r="F45" s="32">
        <f t="shared" ref="F45:F51" si="3">ROUNDUP(D45*E45,1)</f>
        <v>0</v>
      </c>
      <c r="G45" s="33"/>
      <c r="H45" s="45"/>
      <c r="I45" s="33"/>
      <c r="J45" s="45"/>
    </row>
    <row r="46" spans="1:10">
      <c r="A46" s="28"/>
      <c r="B46" s="29" t="s">
        <v>72</v>
      </c>
      <c r="C46" s="30" t="s">
        <v>32</v>
      </c>
      <c r="D46" s="44">
        <v>15.18</v>
      </c>
      <c r="E46" s="81">
        <v>0</v>
      </c>
      <c r="F46" s="32">
        <f t="shared" si="3"/>
        <v>0</v>
      </c>
      <c r="G46" s="33"/>
      <c r="H46" s="45"/>
      <c r="I46" s="33"/>
      <c r="J46" s="45"/>
    </row>
    <row r="47" spans="1:10">
      <c r="A47" s="28"/>
      <c r="B47" s="29" t="s">
        <v>164</v>
      </c>
      <c r="C47" s="30" t="s">
        <v>41</v>
      </c>
      <c r="D47" s="44">
        <v>5</v>
      </c>
      <c r="E47" s="81">
        <v>0</v>
      </c>
      <c r="F47" s="32">
        <f t="shared" si="3"/>
        <v>0</v>
      </c>
      <c r="G47" s="33"/>
      <c r="H47" s="45"/>
      <c r="I47" s="33"/>
      <c r="J47" s="45"/>
    </row>
    <row r="48" spans="1:10">
      <c r="A48" s="28"/>
      <c r="B48" s="29" t="s">
        <v>165</v>
      </c>
      <c r="C48" s="30" t="s">
        <v>41</v>
      </c>
      <c r="D48" s="44">
        <v>1</v>
      </c>
      <c r="E48" s="81">
        <v>0</v>
      </c>
      <c r="F48" s="32">
        <f t="shared" si="3"/>
        <v>0</v>
      </c>
      <c r="G48" s="33"/>
      <c r="H48" s="45"/>
      <c r="I48" s="33"/>
      <c r="J48" s="45"/>
    </row>
    <row r="49" spans="1:10">
      <c r="A49" s="28"/>
      <c r="B49" s="29" t="s">
        <v>166</v>
      </c>
      <c r="C49" s="30" t="s">
        <v>129</v>
      </c>
      <c r="D49" s="44">
        <v>2.827913E-2</v>
      </c>
      <c r="E49" s="81">
        <v>0</v>
      </c>
      <c r="F49" s="32">
        <f t="shared" si="3"/>
        <v>0</v>
      </c>
      <c r="G49" s="33"/>
      <c r="H49" s="45"/>
      <c r="I49" s="33"/>
      <c r="J49" s="45"/>
    </row>
    <row r="50" spans="1:10">
      <c r="A50" s="28"/>
      <c r="B50" s="29" t="s">
        <v>62</v>
      </c>
      <c r="C50" s="30" t="s">
        <v>129</v>
      </c>
      <c r="D50" s="44">
        <v>0.38518809999999998</v>
      </c>
      <c r="E50" s="81">
        <v>0</v>
      </c>
      <c r="F50" s="32">
        <f t="shared" si="3"/>
        <v>0</v>
      </c>
      <c r="G50" s="33"/>
      <c r="H50" s="45"/>
      <c r="I50" s="33"/>
      <c r="J50" s="45"/>
    </row>
    <row r="51" spans="1:10">
      <c r="A51" s="28"/>
      <c r="B51" s="29" t="s">
        <v>167</v>
      </c>
      <c r="C51" s="30" t="s">
        <v>41</v>
      </c>
      <c r="D51" s="44">
        <v>6</v>
      </c>
      <c r="E51" s="81">
        <v>0</v>
      </c>
      <c r="F51" s="32">
        <f t="shared" si="3"/>
        <v>0</v>
      </c>
      <c r="G51" s="33"/>
      <c r="H51" s="45"/>
      <c r="I51" s="33"/>
      <c r="J51" s="45"/>
    </row>
    <row r="52" spans="1:10" ht="15.75">
      <c r="A52" s="36"/>
      <c r="B52" s="37" t="str">
        <f>CONCATENATE(B44," - ","CELKEM")</f>
        <v>OSTATNÍ - CELKEM</v>
      </c>
      <c r="C52" s="38"/>
      <c r="D52" s="38"/>
      <c r="E52" s="39"/>
      <c r="F52" s="23">
        <f>SUM(F45:F51)</f>
        <v>0</v>
      </c>
      <c r="G52" s="40"/>
      <c r="H52" s="41"/>
      <c r="I52" s="40"/>
      <c r="J52" s="42"/>
    </row>
    <row r="53" spans="1:10" ht="15">
      <c r="A53" s="26"/>
      <c r="B53" s="73" t="s">
        <v>43</v>
      </c>
      <c r="C53" s="73"/>
      <c r="D53" s="73"/>
      <c r="E53" s="73"/>
      <c r="F53" s="73"/>
      <c r="G53" s="73"/>
      <c r="H53" s="73"/>
      <c r="I53" s="73"/>
      <c r="J53" s="73"/>
    </row>
    <row r="54" spans="1:10">
      <c r="A54" s="74" t="s">
        <v>44</v>
      </c>
      <c r="B54" s="74"/>
      <c r="C54" s="74"/>
      <c r="D54" s="74"/>
      <c r="E54" s="74"/>
      <c r="F54" s="74"/>
      <c r="G54" s="74"/>
      <c r="H54" s="74"/>
      <c r="I54" s="74"/>
      <c r="J54" s="74"/>
    </row>
    <row r="55" spans="1:10">
      <c r="A55" s="28"/>
      <c r="B55" s="29" t="s">
        <v>69</v>
      </c>
      <c r="C55" s="30" t="s">
        <v>46</v>
      </c>
      <c r="D55" s="44">
        <v>16.268999999999998</v>
      </c>
      <c r="E55" s="81">
        <v>0</v>
      </c>
      <c r="F55" s="32">
        <f t="shared" ref="F55:F63" si="4">D55*E55</f>
        <v>0</v>
      </c>
      <c r="G55" s="33"/>
      <c r="H55" s="34"/>
      <c r="I55" s="33"/>
      <c r="J55" s="45"/>
    </row>
    <row r="56" spans="1:10">
      <c r="A56" s="28"/>
      <c r="B56" s="29" t="s">
        <v>47</v>
      </c>
      <c r="C56" s="30" t="s">
        <v>46</v>
      </c>
      <c r="D56" s="44">
        <v>16.268999999999998</v>
      </c>
      <c r="E56" s="81">
        <v>0</v>
      </c>
      <c r="F56" s="32">
        <f t="shared" si="4"/>
        <v>0</v>
      </c>
      <c r="G56" s="33"/>
      <c r="H56" s="34"/>
      <c r="I56" s="33"/>
      <c r="J56" s="45"/>
    </row>
    <row r="57" spans="1:10">
      <c r="A57" s="28"/>
      <c r="B57" s="29" t="s">
        <v>52</v>
      </c>
      <c r="C57" s="30" t="s">
        <v>46</v>
      </c>
      <c r="D57" s="44">
        <v>16.268999999999998</v>
      </c>
      <c r="E57" s="81">
        <v>0</v>
      </c>
      <c r="F57" s="32">
        <f t="shared" si="4"/>
        <v>0</v>
      </c>
      <c r="G57" s="33"/>
      <c r="H57" s="34"/>
      <c r="I57" s="33"/>
      <c r="J57" s="45"/>
    </row>
    <row r="58" spans="1:10">
      <c r="A58" s="28"/>
      <c r="B58" s="29" t="s">
        <v>70</v>
      </c>
      <c r="C58" s="30" t="s">
        <v>46</v>
      </c>
      <c r="D58" s="44">
        <v>10.1175616816878</v>
      </c>
      <c r="E58" s="81">
        <v>0</v>
      </c>
      <c r="F58" s="32">
        <f t="shared" si="4"/>
        <v>0</v>
      </c>
      <c r="G58" s="33"/>
      <c r="H58" s="34"/>
      <c r="I58" s="33"/>
      <c r="J58" s="45"/>
    </row>
    <row r="59" spans="1:10">
      <c r="A59" s="28"/>
      <c r="B59" s="29" t="s">
        <v>54</v>
      </c>
      <c r="C59" s="30" t="s">
        <v>46</v>
      </c>
      <c r="D59" s="44">
        <v>2.08418831831225</v>
      </c>
      <c r="E59" s="81">
        <v>0</v>
      </c>
      <c r="F59" s="32">
        <f t="shared" si="4"/>
        <v>0</v>
      </c>
      <c r="G59" s="33">
        <v>1.7</v>
      </c>
      <c r="H59" s="34">
        <f>D59*G59</f>
        <v>3.5431201411308249</v>
      </c>
      <c r="I59" s="33"/>
      <c r="J59" s="45"/>
    </row>
    <row r="60" spans="1:10">
      <c r="A60" s="28"/>
      <c r="B60" s="29" t="s">
        <v>55</v>
      </c>
      <c r="C60" s="30" t="s">
        <v>46</v>
      </c>
      <c r="D60" s="44">
        <v>4.0672499999999996</v>
      </c>
      <c r="E60" s="81">
        <v>0</v>
      </c>
      <c r="F60" s="32">
        <f t="shared" si="4"/>
        <v>0</v>
      </c>
      <c r="G60" s="33">
        <v>1.7</v>
      </c>
      <c r="H60" s="34">
        <f>D60*G60</f>
        <v>6.9143249999999989</v>
      </c>
      <c r="I60" s="33"/>
      <c r="J60" s="45"/>
    </row>
    <row r="61" spans="1:10">
      <c r="A61" s="28"/>
      <c r="B61" s="29" t="s">
        <v>56</v>
      </c>
      <c r="C61" s="30" t="s">
        <v>46</v>
      </c>
      <c r="D61" s="44">
        <v>6.1514383183122598</v>
      </c>
      <c r="E61" s="81">
        <v>0</v>
      </c>
      <c r="F61" s="32">
        <f t="shared" si="4"/>
        <v>0</v>
      </c>
      <c r="G61" s="33"/>
      <c r="H61" s="34"/>
      <c r="I61" s="33"/>
      <c r="J61" s="45"/>
    </row>
    <row r="62" spans="1:10">
      <c r="A62" s="28"/>
      <c r="B62" s="29" t="s">
        <v>57</v>
      </c>
      <c r="C62" s="30" t="s">
        <v>46</v>
      </c>
      <c r="D62" s="44">
        <v>6.1514383183122598</v>
      </c>
      <c r="E62" s="81">
        <v>0</v>
      </c>
      <c r="F62" s="32">
        <f t="shared" si="4"/>
        <v>0</v>
      </c>
      <c r="G62" s="33"/>
      <c r="H62" s="34"/>
      <c r="I62" s="33"/>
      <c r="J62" s="45"/>
    </row>
    <row r="63" spans="1:10">
      <c r="A63" s="28"/>
      <c r="B63" s="29" t="s">
        <v>58</v>
      </c>
      <c r="C63" s="30" t="s">
        <v>46</v>
      </c>
      <c r="D63" s="44">
        <v>6.1514383183122598</v>
      </c>
      <c r="E63" s="81">
        <v>0</v>
      </c>
      <c r="F63" s="32">
        <f t="shared" si="4"/>
        <v>0</v>
      </c>
      <c r="G63" s="33"/>
      <c r="H63" s="34"/>
      <c r="I63" s="33"/>
      <c r="J63" s="45"/>
    </row>
    <row r="64" spans="1:10" ht="15.75">
      <c r="A64" s="36"/>
      <c r="B64" s="37" t="str">
        <f>CONCATENATE(B53," - ","CELKEM")</f>
        <v>ZEMNÍ PRÁCE - CELKEM</v>
      </c>
      <c r="C64" s="38"/>
      <c r="D64" s="38"/>
      <c r="E64" s="39"/>
      <c r="F64" s="23">
        <f>SUM(F55:F63)</f>
        <v>0</v>
      </c>
      <c r="G64" s="40"/>
      <c r="H64" s="41">
        <f>SUM(H55:H63)</f>
        <v>10.457445141130824</v>
      </c>
      <c r="I64" s="40"/>
      <c r="J64" s="42"/>
    </row>
    <row r="65" spans="1:10" ht="15.75">
      <c r="A65" s="2"/>
      <c r="B65" s="48"/>
      <c r="C65" s="49"/>
      <c r="D65" s="49"/>
      <c r="E65" s="50"/>
      <c r="F65" s="50"/>
      <c r="G65" s="51"/>
      <c r="H65" s="49"/>
      <c r="I65" s="51"/>
      <c r="J65" s="51"/>
    </row>
    <row r="66" spans="1:10" ht="15.75">
      <c r="A66" s="36"/>
      <c r="B66" s="37" t="s">
        <v>64</v>
      </c>
      <c r="C66" s="38"/>
      <c r="D66" s="38"/>
      <c r="E66" s="39"/>
      <c r="F66" s="23">
        <f>F43+F52+F40+F16+F64</f>
        <v>0</v>
      </c>
      <c r="G66" s="40"/>
      <c r="H66" s="63">
        <f>H43+H52+H40+H16+H64</f>
        <v>10.870912371130824</v>
      </c>
      <c r="I66" s="40"/>
      <c r="J66" s="42"/>
    </row>
    <row r="67" spans="1:10">
      <c r="C67" s="20"/>
      <c r="D67" s="60"/>
      <c r="F67" s="12"/>
      <c r="H67" s="2"/>
    </row>
    <row r="68" spans="1:10">
      <c r="C68" s="20"/>
      <c r="D68" s="60"/>
      <c r="F68" s="12"/>
      <c r="H68" s="2"/>
    </row>
    <row r="69" spans="1:10">
      <c r="C69" s="20"/>
      <c r="D69" s="60"/>
      <c r="F69" s="12"/>
      <c r="H69" s="2"/>
    </row>
    <row r="70" spans="1:10">
      <c r="C70" s="20"/>
      <c r="D70" s="60"/>
      <c r="F70" s="12"/>
      <c r="H70" s="2"/>
    </row>
    <row r="71" spans="1:10">
      <c r="C71" s="20"/>
      <c r="D71" s="60"/>
      <c r="F71" s="12"/>
      <c r="H71" s="2"/>
    </row>
    <row r="72" spans="1:10">
      <c r="C72" s="20"/>
      <c r="D72" s="60"/>
      <c r="F72" s="12"/>
      <c r="H72" s="2"/>
    </row>
    <row r="73" spans="1:10">
      <c r="C73" s="20"/>
      <c r="D73" s="60"/>
      <c r="F73" s="12"/>
      <c r="H73" s="2"/>
    </row>
    <row r="74" spans="1:10">
      <c r="C74" s="20"/>
      <c r="D74" s="60"/>
      <c r="F74" s="12"/>
      <c r="H74" s="2"/>
    </row>
    <row r="75" spans="1:10">
      <c r="C75" s="20"/>
      <c r="D75" s="60"/>
      <c r="F75" s="12"/>
      <c r="H75" s="2"/>
    </row>
    <row r="76" spans="1:10">
      <c r="C76" s="20"/>
      <c r="D76" s="60"/>
      <c r="F76" s="12"/>
      <c r="H76" s="2"/>
    </row>
    <row r="77" spans="1:10">
      <c r="C77" s="20"/>
      <c r="D77" s="60"/>
      <c r="F77" s="12"/>
      <c r="H77" s="2"/>
    </row>
    <row r="78" spans="1:10">
      <c r="C78" s="20"/>
      <c r="D78" s="60"/>
      <c r="F78" s="12"/>
      <c r="H78" s="2"/>
    </row>
    <row r="79" spans="1:10">
      <c r="C79" s="20"/>
      <c r="D79" s="60"/>
      <c r="F79" s="12"/>
      <c r="H79" s="2"/>
    </row>
    <row r="80" spans="1:10">
      <c r="C80" s="20"/>
      <c r="D80" s="60"/>
      <c r="F80" s="12"/>
      <c r="H80" s="2"/>
    </row>
    <row r="81" spans="3:8">
      <c r="C81" s="20"/>
      <c r="D81" s="60"/>
      <c r="F81" s="12"/>
      <c r="H81" s="2"/>
    </row>
    <row r="82" spans="3:8">
      <c r="C82" s="20"/>
      <c r="D82" s="60"/>
      <c r="F82" s="12"/>
      <c r="H82" s="2"/>
    </row>
    <row r="83" spans="3:8">
      <c r="C83" s="20"/>
      <c r="D83" s="60"/>
      <c r="F83" s="12"/>
      <c r="H83" s="2"/>
    </row>
    <row r="84" spans="3:8">
      <c r="C84" s="20"/>
      <c r="D84" s="60"/>
      <c r="F84" s="12"/>
      <c r="H84" s="2"/>
    </row>
    <row r="85" spans="3:8">
      <c r="C85" s="20"/>
      <c r="D85" s="60"/>
      <c r="F85" s="12"/>
      <c r="H85" s="2"/>
    </row>
    <row r="86" spans="3:8">
      <c r="C86" s="20"/>
      <c r="D86" s="60"/>
      <c r="F86" s="12"/>
      <c r="H86" s="2"/>
    </row>
    <row r="87" spans="3:8">
      <c r="C87" s="20"/>
      <c r="D87" s="60"/>
      <c r="F87" s="12"/>
      <c r="H87" s="2"/>
    </row>
    <row r="88" spans="3:8">
      <c r="C88" s="20"/>
      <c r="D88" s="60"/>
      <c r="F88" s="12"/>
      <c r="H88" s="2"/>
    </row>
    <row r="89" spans="3:8">
      <c r="C89" s="20"/>
      <c r="D89" s="60"/>
      <c r="F89" s="12"/>
      <c r="H89" s="2"/>
    </row>
    <row r="90" spans="3:8">
      <c r="C90" s="20"/>
      <c r="D90" s="60"/>
      <c r="F90" s="12"/>
      <c r="H90" s="2"/>
    </row>
    <row r="91" spans="3:8">
      <c r="C91" s="20"/>
      <c r="D91" s="60"/>
      <c r="F91" s="12"/>
      <c r="H91" s="2"/>
    </row>
    <row r="92" spans="3:8">
      <c r="C92" s="20"/>
      <c r="D92" s="60"/>
      <c r="F92" s="12"/>
      <c r="H92" s="2"/>
    </row>
    <row r="93" spans="3:8">
      <c r="C93" s="20"/>
      <c r="D93" s="60"/>
      <c r="F93" s="12"/>
      <c r="H93" s="2"/>
    </row>
    <row r="94" spans="3:8">
      <c r="C94" s="20"/>
      <c r="D94" s="60"/>
      <c r="F94" s="12"/>
      <c r="H94" s="2"/>
    </row>
    <row r="95" spans="3:8">
      <c r="C95" s="20"/>
      <c r="D95" s="60"/>
      <c r="F95" s="12"/>
      <c r="H95" s="2"/>
    </row>
    <row r="96" spans="3:8">
      <c r="C96" s="20"/>
      <c r="D96" s="60"/>
      <c r="F96" s="12"/>
      <c r="H96" s="2"/>
    </row>
    <row r="97" spans="3:8">
      <c r="C97" s="20"/>
      <c r="D97" s="60"/>
      <c r="F97" s="12"/>
      <c r="H97" s="2"/>
    </row>
    <row r="98" spans="3:8">
      <c r="C98" s="20"/>
      <c r="D98" s="60"/>
      <c r="F98" s="12"/>
      <c r="H98" s="2"/>
    </row>
    <row r="99" spans="3:8">
      <c r="C99" s="20"/>
      <c r="D99" s="60"/>
      <c r="F99" s="12"/>
      <c r="H99" s="2"/>
    </row>
    <row r="100" spans="3:8">
      <c r="C100" s="20"/>
      <c r="D100" s="60"/>
      <c r="F100" s="12"/>
      <c r="H100" s="2"/>
    </row>
    <row r="101" spans="3:8">
      <c r="C101" s="20"/>
      <c r="D101" s="60"/>
      <c r="F101" s="12"/>
      <c r="H101" s="2"/>
    </row>
    <row r="102" spans="3:8">
      <c r="C102" s="20"/>
      <c r="D102" s="60"/>
      <c r="F102" s="12"/>
      <c r="H102" s="2"/>
    </row>
    <row r="103" spans="3:8">
      <c r="C103" s="20"/>
      <c r="D103" s="60"/>
      <c r="F103" s="12"/>
      <c r="H103" s="2"/>
    </row>
    <row r="104" spans="3:8">
      <c r="C104" s="20"/>
      <c r="D104" s="60"/>
      <c r="F104" s="12"/>
      <c r="H104" s="2"/>
    </row>
    <row r="105" spans="3:8">
      <c r="C105" s="20"/>
      <c r="D105" s="60"/>
      <c r="F105" s="12"/>
      <c r="H105" s="2"/>
    </row>
    <row r="106" spans="3:8">
      <c r="C106" s="20"/>
      <c r="D106" s="60"/>
      <c r="F106" s="12"/>
      <c r="H106" s="2"/>
    </row>
    <row r="107" spans="3:8">
      <c r="C107" s="20"/>
      <c r="D107" s="60"/>
      <c r="F107" s="12"/>
      <c r="H107" s="2"/>
    </row>
    <row r="108" spans="3:8">
      <c r="C108" s="20"/>
      <c r="D108" s="60"/>
      <c r="F108" s="12"/>
      <c r="H108" s="2"/>
    </row>
    <row r="109" spans="3:8">
      <c r="C109" s="20"/>
      <c r="D109" s="60"/>
      <c r="F109" s="12"/>
      <c r="H109" s="2"/>
    </row>
    <row r="110" spans="3:8">
      <c r="C110" s="20"/>
      <c r="D110" s="60"/>
      <c r="F110" s="12"/>
      <c r="H110" s="2"/>
    </row>
    <row r="111" spans="3:8">
      <c r="C111" s="20"/>
      <c r="D111" s="60"/>
      <c r="F111" s="12"/>
      <c r="H111" s="2"/>
    </row>
    <row r="112" spans="3:8">
      <c r="C112" s="20"/>
      <c r="D112" s="60"/>
      <c r="F112" s="12"/>
      <c r="H112" s="2"/>
    </row>
    <row r="113" spans="3:8">
      <c r="C113" s="20"/>
      <c r="D113" s="60"/>
      <c r="F113" s="12"/>
      <c r="H113" s="2"/>
    </row>
    <row r="114" spans="3:8">
      <c r="C114" s="20"/>
      <c r="D114" s="60"/>
      <c r="F114" s="12"/>
      <c r="H114" s="2"/>
    </row>
  </sheetData>
  <sheetProtection algorithmName="SHA-512" hashValue="12owgZsd8EyKwRp79RrkbO+E15Dmij+TuEIHUm+g8Q9ExQytI8XOkFBC6ZEH8mTpCJQU8NGp09fTiXZqP6f8BQ==" saltValue="Q6hZjHhlk8IzhWK16ghSHw==" spinCount="100000" sheet="1" objects="1" scenarios="1"/>
  <mergeCells count="16">
    <mergeCell ref="B41:J41"/>
    <mergeCell ref="B44:J44"/>
    <mergeCell ref="B53:J53"/>
    <mergeCell ref="A54:J54"/>
    <mergeCell ref="A9:J9"/>
    <mergeCell ref="B17:J17"/>
    <mergeCell ref="B18:J18"/>
    <mergeCell ref="B21:J21"/>
    <mergeCell ref="B23:J23"/>
    <mergeCell ref="B25:J25"/>
    <mergeCell ref="B8:J8"/>
    <mergeCell ref="A2:J2"/>
    <mergeCell ref="C3:J3"/>
    <mergeCell ref="C4:J4"/>
    <mergeCell ref="C5:J5"/>
    <mergeCell ref="C6:J6"/>
  </mergeCells>
  <conditionalFormatting sqref="D1 D7 J10:J14 D10:D16 D19:D20 D22 D24 D26:D40 D42:D43 D45:D52 D65:D1048576">
    <cfRule type="cellIs" dxfId="6" priority="1" stopIfTrue="1" operator="lessThanOrEqual">
      <formula>0</formula>
    </cfRule>
  </conditionalFormatting>
  <pageMargins left="0.78740157480314954" right="0.78740157480314954" top="1.1814960629921258" bottom="1.1814960629921258" header="0.88622047244094482" footer="0.88622047244094482"/>
  <pageSetup paperSize="9" scale="61" fitToHeight="0" pageOrder="overThenDown" orientation="portrait" useFirstPageNumber="1" r:id="rId1"/>
  <headerFooter alignWithMargins="0"/>
  <tableParts count="1">
    <tablePart r:id="rId2"/>
  </tableParts>
</worksheet>
</file>

<file path=docProps/app.xml><?xml version="1.0" encoding="utf-8"?>
<Properties xmlns="http://schemas.openxmlformats.org/officeDocument/2006/extended-properties" xmlns:vt="http://schemas.openxmlformats.org/officeDocument/2006/docPropsVTypes">
  <TotalTime>1876</TotalTime>
  <Application>Microsoft Excel</Application>
  <DocSecurity>0</DocSecurity>
  <ScaleCrop>false</ScaleCrop>
  <HeadingPairs>
    <vt:vector size="4" baseType="variant">
      <vt:variant>
        <vt:lpstr>Listy</vt:lpstr>
      </vt:variant>
      <vt:variant>
        <vt:i4>6</vt:i4>
      </vt:variant>
      <vt:variant>
        <vt:lpstr>Pojmenované oblasti</vt:lpstr>
      </vt:variant>
      <vt:variant>
        <vt:i4>19</vt:i4>
      </vt:variant>
    </vt:vector>
  </HeadingPairs>
  <TitlesOfParts>
    <vt:vector size="25" baseType="lpstr">
      <vt:lpstr>KL</vt:lpstr>
      <vt:lpstr>VODP</vt:lpstr>
      <vt:lpstr>SKAN</vt:lpstr>
      <vt:lpstr>DKAN</vt:lpstr>
      <vt:lpstr>ZTI - VNITŘNÍ VODOVOD</vt:lpstr>
      <vt:lpstr>ZTI - VNITŘNÍ KANALIZACE</vt:lpstr>
      <vt:lpstr>SKAN!Oblast_tisku</vt:lpstr>
      <vt:lpstr>'ZTI - VNITŘNÍ KANALIZACE'!Oblast_tisku</vt:lpstr>
      <vt:lpstr>'ZTI - VNITŘNÍ VODOVOD'!Oblast_tisku</vt:lpstr>
      <vt:lpstr>'ZTI - VNITŘNÍ VODOVOD'!Print_Area_0</vt:lpstr>
      <vt:lpstr>'ZTI - VNITŘNÍ VODOVOD'!Print_Area_0_0</vt:lpstr>
      <vt:lpstr>'ZTI - VNITŘNÍ VODOVOD'!Print_Area_0_0_0</vt:lpstr>
      <vt:lpstr>'ZTI - VNITŘNÍ VODOVOD'!Print_Area_0_0_0_0</vt:lpstr>
      <vt:lpstr>'ZTI - VNITŘNÍ VODOVOD'!Print_Area_0_0_0_0_0</vt:lpstr>
      <vt:lpstr>'ZTI - VNITŘNÍ VODOVOD'!Print_Area_0_0_0_0_0_0</vt:lpstr>
      <vt:lpstr>'ZTI - VNITŘNÍ VODOVOD'!Print_Area_0_0_0_0_0_0_0</vt:lpstr>
      <vt:lpstr>'ZTI - VNITŘNÍ VODOVOD'!Print_Area_0_0_0_0_0_0_0_0</vt:lpstr>
      <vt:lpstr>'ZTI - VNITŘNÍ VODOVOD'!Print_Titles_0</vt:lpstr>
      <vt:lpstr>'ZTI - VNITŘNÍ VODOVOD'!Print_Titles_0_0</vt:lpstr>
      <vt:lpstr>'ZTI - VNITŘNÍ VODOVOD'!Print_Titles_0_0_0</vt:lpstr>
      <vt:lpstr>'ZTI - VNITŘNÍ VODOVOD'!Print_Titles_0_0_0_0</vt:lpstr>
      <vt:lpstr>'ZTI - VNITŘNÍ VODOVOD'!Print_Titles_0_0_0_0_0</vt:lpstr>
      <vt:lpstr>'ZTI - VNITŘNÍ VODOVOD'!Print_Titles_0_0_0_0_0_0</vt:lpstr>
      <vt:lpstr>'ZTI - VNITŘNÍ VODOVOD'!Print_Titles_0_0_0_0_0_0_0</vt:lpstr>
      <vt:lpstr>'ZTI - VNITŘNÍ VODOVOD'!Print_Titles_0_0_0_0_0_0_0_0</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Petr Múčka</dc:creator>
  <cp:lastModifiedBy>Ing.arch. Josef Veselý</cp:lastModifiedBy>
  <cp:revision>92</cp:revision>
  <cp:lastPrinted>2024-12-12T08:38:49Z</cp:lastPrinted>
  <dcterms:created xsi:type="dcterms:W3CDTF">2018-09-14T15:48:17Z</dcterms:created>
  <dcterms:modified xsi:type="dcterms:W3CDTF">2025-02-03T09:04:02Z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DocSecurity">
    <vt:r8>0</vt:r8>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